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4220" windowHeight="44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48" i="1" l="1"/>
  <c r="P132" i="1"/>
  <c r="Q140" i="1"/>
  <c r="P148" i="1" s="1"/>
  <c r="R126" i="1"/>
  <c r="J116" i="1"/>
  <c r="F49" i="1" l="1"/>
  <c r="F114" i="1"/>
  <c r="F130" i="1"/>
  <c r="J122" i="1"/>
  <c r="J121" i="1"/>
  <c r="L21" i="1" l="1"/>
  <c r="L51" i="1"/>
  <c r="L29" i="1"/>
  <c r="L49" i="1"/>
  <c r="P116" i="1"/>
  <c r="R116" i="1" l="1"/>
  <c r="O116" i="1"/>
  <c r="O118" i="1" s="1"/>
  <c r="J113" i="1" l="1"/>
  <c r="J112" i="1"/>
  <c r="I111" i="1" l="1"/>
  <c r="F111" i="1"/>
  <c r="I109" i="1"/>
  <c r="F109" i="1"/>
  <c r="J110" i="1"/>
  <c r="J111" i="1" s="1"/>
  <c r="J108" i="1"/>
  <c r="J109" i="1" s="1"/>
  <c r="J8" i="1"/>
  <c r="M107" i="1" l="1"/>
  <c r="M105" i="1"/>
  <c r="M101" i="1"/>
  <c r="M98" i="1"/>
  <c r="M95" i="1"/>
  <c r="M91" i="1"/>
  <c r="M87" i="1"/>
  <c r="M85" i="1"/>
  <c r="M79" i="1"/>
  <c r="M76" i="1"/>
  <c r="M73" i="1"/>
  <c r="M70" i="1"/>
  <c r="M68" i="1"/>
  <c r="M66" i="1"/>
  <c r="M61" i="1"/>
  <c r="M59" i="1"/>
  <c r="M55" i="1"/>
  <c r="M50" i="1"/>
  <c r="M51" i="1" s="1"/>
  <c r="M48" i="1"/>
  <c r="M49" i="1" s="1"/>
  <c r="M28" i="1"/>
  <c r="M29" i="1" s="1"/>
  <c r="M27" i="1"/>
  <c r="M19" i="1"/>
  <c r="M20" i="1"/>
  <c r="M21" i="1" s="1"/>
  <c r="M9" i="1"/>
  <c r="J80" i="1"/>
  <c r="J84" i="1"/>
  <c r="L47" i="1"/>
  <c r="M47" i="1" s="1"/>
  <c r="L35" i="1"/>
  <c r="M116" i="1" l="1"/>
  <c r="L116" i="1"/>
  <c r="I107" i="1"/>
  <c r="F107" i="1"/>
  <c r="I105" i="1"/>
  <c r="F105" i="1"/>
  <c r="I103" i="1"/>
  <c r="F103" i="1"/>
  <c r="I101" i="1"/>
  <c r="F101" i="1"/>
  <c r="I98" i="1"/>
  <c r="F98" i="1"/>
  <c r="I95" i="1"/>
  <c r="F95" i="1"/>
  <c r="I91" i="1"/>
  <c r="F91" i="1"/>
  <c r="I87" i="1"/>
  <c r="F87" i="1"/>
  <c r="I85" i="1"/>
  <c r="F85" i="1"/>
  <c r="I79" i="1"/>
  <c r="F79" i="1"/>
  <c r="I76" i="1"/>
  <c r="F76" i="1"/>
  <c r="I73" i="1"/>
  <c r="F73" i="1"/>
  <c r="I70" i="1"/>
  <c r="F70" i="1"/>
  <c r="I66" i="1"/>
  <c r="F66" i="1"/>
  <c r="I61" i="1"/>
  <c r="F61" i="1"/>
  <c r="I59" i="1"/>
  <c r="F59" i="1"/>
  <c r="J46" i="1"/>
  <c r="J45" i="1"/>
  <c r="J44" i="1"/>
  <c r="J43" i="1"/>
  <c r="J42" i="1"/>
  <c r="J41" i="1"/>
  <c r="J40" i="1"/>
  <c r="J39" i="1"/>
  <c r="J38" i="1"/>
  <c r="J37" i="1"/>
  <c r="J36" i="1"/>
  <c r="I47" i="1"/>
  <c r="F47" i="1"/>
  <c r="J34" i="1"/>
  <c r="J33" i="1"/>
  <c r="J32" i="1"/>
  <c r="I27" i="1"/>
  <c r="F27" i="1"/>
  <c r="F19" i="1"/>
  <c r="F17" i="1"/>
  <c r="I15" i="1"/>
  <c r="F15" i="1"/>
  <c r="I35" i="1"/>
  <c r="F35" i="1"/>
  <c r="I9" i="1"/>
  <c r="F9" i="1"/>
  <c r="I55" i="1"/>
  <c r="F55" i="1"/>
  <c r="I68" i="1"/>
  <c r="F68" i="1"/>
  <c r="F115" i="1" l="1"/>
  <c r="J35" i="1"/>
  <c r="J47" i="1"/>
  <c r="J83" i="1"/>
  <c r="J88" i="1"/>
  <c r="J75" i="1"/>
  <c r="J74" i="1"/>
  <c r="J72" i="1"/>
  <c r="J71" i="1"/>
  <c r="J70" i="1"/>
  <c r="J78" i="1"/>
  <c r="J77" i="1"/>
  <c r="J81" i="1"/>
  <c r="J82" i="1"/>
  <c r="J86" i="1"/>
  <c r="J87" i="1" s="1"/>
  <c r="J89" i="1"/>
  <c r="J90" i="1"/>
  <c r="J65" i="1"/>
  <c r="J64" i="1"/>
  <c r="J63" i="1"/>
  <c r="J62" i="1"/>
  <c r="J26" i="1"/>
  <c r="J25" i="1"/>
  <c r="J24" i="1"/>
  <c r="J100" i="1"/>
  <c r="J99" i="1"/>
  <c r="J94" i="1"/>
  <c r="J93" i="1"/>
  <c r="J92" i="1"/>
  <c r="J106" i="1"/>
  <c r="J107" i="1" s="1"/>
  <c r="J104" i="1"/>
  <c r="J105" i="1" s="1"/>
  <c r="J54" i="1"/>
  <c r="J97" i="1"/>
  <c r="J96" i="1"/>
  <c r="J67" i="1"/>
  <c r="J102" i="1"/>
  <c r="J103" i="1" s="1"/>
  <c r="J60" i="1"/>
  <c r="J61" i="1" s="1"/>
  <c r="J58" i="1"/>
  <c r="J59" i="1" s="1"/>
  <c r="J18" i="1"/>
  <c r="J14" i="1"/>
  <c r="J13" i="1"/>
  <c r="J7" i="1"/>
  <c r="J6" i="1"/>
  <c r="J9" i="1" l="1"/>
  <c r="J85" i="1"/>
  <c r="J101" i="1"/>
  <c r="J73" i="1"/>
  <c r="J76" i="1"/>
  <c r="J55" i="1"/>
  <c r="J27" i="1"/>
  <c r="J95" i="1"/>
  <c r="J15" i="1"/>
  <c r="J68" i="1"/>
  <c r="J98" i="1"/>
  <c r="J79" i="1"/>
  <c r="J91" i="1"/>
  <c r="J66" i="1"/>
</calcChain>
</file>

<file path=xl/comments1.xml><?xml version="1.0" encoding="utf-8"?>
<comments xmlns="http://schemas.openxmlformats.org/spreadsheetml/2006/main">
  <authors>
    <author>Lee Rosenzweig</author>
  </authors>
  <commentList>
    <comment ref="T111" authorId="0">
      <text>
        <r>
          <rPr>
            <b/>
            <sz val="8"/>
            <color indexed="81"/>
            <rFont val="Tahoma"/>
            <family val="2"/>
          </rPr>
          <t>Lee Rosenzweig: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<sst xmlns="http://schemas.openxmlformats.org/spreadsheetml/2006/main" count="329" uniqueCount="178">
  <si>
    <t>Newcastle</t>
  </si>
  <si>
    <t>SIFISHO H</t>
  </si>
  <si>
    <t>ANDILE S</t>
  </si>
  <si>
    <t>CoCT</t>
  </si>
  <si>
    <t>NMBM</t>
  </si>
  <si>
    <t>LITEBOHO M</t>
  </si>
  <si>
    <t xml:space="preserve">Project Description </t>
  </si>
  <si>
    <t xml:space="preserve">PP Approved </t>
  </si>
  <si>
    <t xml:space="preserve">Implementation </t>
  </si>
  <si>
    <t xml:space="preserve">Planning </t>
  </si>
  <si>
    <t xml:space="preserve">Yes </t>
  </si>
  <si>
    <t xml:space="preserve">Khayelitsha </t>
  </si>
  <si>
    <t xml:space="preserve">EHO and Health Facility </t>
  </si>
  <si>
    <t xml:space="preserve">Web Spend </t>
  </si>
  <si>
    <t xml:space="preserve">Remainder </t>
  </si>
  <si>
    <t xml:space="preserve">PP Ceiling </t>
  </si>
  <si>
    <t xml:space="preserve">Fountain Rd </t>
  </si>
  <si>
    <t xml:space="preserve">Youth Development Centre </t>
  </si>
  <si>
    <t xml:space="preserve">Advice Centre </t>
  </si>
  <si>
    <t xml:space="preserve">Helenvale </t>
  </si>
  <si>
    <t xml:space="preserve">Close Out </t>
  </si>
  <si>
    <t>Yes</t>
  </si>
  <si>
    <t xml:space="preserve">Required </t>
  </si>
  <si>
    <t xml:space="preserve">Motherwell </t>
  </si>
  <si>
    <t xml:space="preserve">SMME Hive </t>
  </si>
  <si>
    <t xml:space="preserve">Design Development </t>
  </si>
  <si>
    <t xml:space="preserve">Tender Stage </t>
  </si>
  <si>
    <t>Kobus Rd Renewal  Phase 2</t>
  </si>
  <si>
    <t xml:space="preserve">Comments </t>
  </si>
  <si>
    <t xml:space="preserve">Check </t>
  </si>
  <si>
    <t>CoJ</t>
  </si>
  <si>
    <t>CoT</t>
  </si>
  <si>
    <t xml:space="preserve">Ekurhuleni </t>
  </si>
  <si>
    <t>EUGENIE N</t>
  </si>
  <si>
    <t>Ethekwini</t>
  </si>
  <si>
    <t>SIFISO M</t>
  </si>
  <si>
    <t xml:space="preserve">Mogalakwena </t>
  </si>
  <si>
    <t xml:space="preserve">Mahwelereng Corridor Upgrade </t>
  </si>
  <si>
    <t xml:space="preserve">Sedibeng </t>
  </si>
  <si>
    <t xml:space="preserve">Sebokeng Cultural Precinct </t>
  </si>
  <si>
    <t>Matzikama</t>
  </si>
  <si>
    <t>Senqu</t>
  </si>
  <si>
    <t>Ndwedwe</t>
  </si>
  <si>
    <t>Nongoma</t>
  </si>
  <si>
    <t>Umzimkhulu</t>
  </si>
  <si>
    <t>Amathole</t>
  </si>
  <si>
    <t>Greater Tzaneen</t>
  </si>
  <si>
    <t>Ramotshere Moiloa</t>
  </si>
  <si>
    <t>Thulamela</t>
  </si>
  <si>
    <t>Emnambithi /Ladysmith</t>
  </si>
  <si>
    <t>KwaDukuza</t>
  </si>
  <si>
    <t>Makana</t>
  </si>
  <si>
    <t xml:space="preserve">Metsweding </t>
  </si>
  <si>
    <t xml:space="preserve">Steve Tshwete </t>
  </si>
  <si>
    <t xml:space="preserve">Refilwe Development Business Node </t>
  </si>
  <si>
    <t>?</t>
  </si>
  <si>
    <t xml:space="preserve">Community Civic Node </t>
  </si>
  <si>
    <t>Thoyoyandou</t>
  </si>
  <si>
    <t>Sibasa</t>
  </si>
  <si>
    <t>Malamulele</t>
  </si>
  <si>
    <t>Yes - budget limit</t>
  </si>
  <si>
    <t xml:space="preserve">Greater Taung </t>
  </si>
  <si>
    <t xml:space="preserve">CBD  Regeneration </t>
  </si>
  <si>
    <t xml:space="preserve">Broadband </t>
  </si>
  <si>
    <t>Community Park</t>
  </si>
  <si>
    <t xml:space="preserve">Nkowankowa CBD Redevelopment </t>
  </si>
  <si>
    <t xml:space="preserve">Nkowankowa East </t>
  </si>
  <si>
    <t>MPCC</t>
  </si>
  <si>
    <t xml:space="preserve">Check Close out report status </t>
  </si>
  <si>
    <t xml:space="preserve">Check Status </t>
  </si>
  <si>
    <t xml:space="preserve">Sterkspruit Settlement Planning/Upgrade </t>
  </si>
  <si>
    <t xml:space="preserve">Road Signage </t>
  </si>
  <si>
    <t xml:space="preserve">Woodmead Transport Node </t>
  </si>
  <si>
    <t>Woodmead Intersection Upgrade /Access Rd</t>
  </si>
  <si>
    <t xml:space="preserve">Over Expenditure </t>
  </si>
  <si>
    <t xml:space="preserve">Osizweni Taxi rank </t>
  </si>
  <si>
    <t xml:space="preserve">Western Station </t>
  </si>
  <si>
    <t>Trading Stalls</t>
  </si>
  <si>
    <t>Link Road</t>
  </si>
  <si>
    <t xml:space="preserve">Bridge </t>
  </si>
  <si>
    <t xml:space="preserve">Memorial Node </t>
  </si>
  <si>
    <t xml:space="preserve">Node 2 Development </t>
  </si>
  <si>
    <t xml:space="preserve">Madadeni Transport Node </t>
  </si>
  <si>
    <t xml:space="preserve">MAD 4 Road </t>
  </si>
  <si>
    <t xml:space="preserve">Transport Interchange </t>
  </si>
  <si>
    <t xml:space="preserve">Creche and taxi shelter </t>
  </si>
  <si>
    <t xml:space="preserve">Pedestrian Routes </t>
  </si>
  <si>
    <t xml:space="preserve">Greening </t>
  </si>
  <si>
    <t xml:space="preserve">Hamburg Regeneration </t>
  </si>
  <si>
    <t xml:space="preserve">Bus and Taxi Ranks </t>
  </si>
  <si>
    <t>Main Rd Rehab</t>
  </si>
  <si>
    <t>Road  2131</t>
  </si>
  <si>
    <t>Road 2129</t>
  </si>
  <si>
    <t xml:space="preserve">Ritavi Rehabilitation </t>
  </si>
  <si>
    <t xml:space="preserve">Maintenance contract running -12 months </t>
  </si>
  <si>
    <t>Waiting for municipal approval .</t>
  </si>
  <si>
    <t xml:space="preserve">Retention Approval </t>
  </si>
  <si>
    <t xml:space="preserve">Transfer </t>
  </si>
  <si>
    <t xml:space="preserve">Transfer amount exceeds approved value </t>
  </si>
  <si>
    <t xml:space="preserve">Solomon Mahlangu Freedom Square Redevelopment </t>
  </si>
  <si>
    <t xml:space="preserve">Soshanguve/Mabopane Taxi &amp; Bus Ranks </t>
  </si>
  <si>
    <t>Hammanskraal CBD Walkways and NMT</t>
  </si>
  <si>
    <t>Status?</t>
  </si>
  <si>
    <t xml:space="preserve">Upgrading of Public Infrastructure -Mamelodi </t>
  </si>
  <si>
    <t>2013/14 Gazette</t>
  </si>
  <si>
    <t>Total Budget 13/14</t>
  </si>
  <si>
    <t xml:space="preserve">Urban Agriculture </t>
  </si>
  <si>
    <t xml:space="preserve">Saulsville Footbridge Precinct </t>
  </si>
  <si>
    <t xml:space="preserve">Mabopane Walkways </t>
  </si>
  <si>
    <t>Temba Pedestrian Walkways and NMT</t>
  </si>
  <si>
    <t xml:space="preserve">Pedestrian Bridge across Route R101 </t>
  </si>
  <si>
    <t>Link Road from Church Street to Atteridgeville</t>
  </si>
  <si>
    <t xml:space="preserve">Pedestrianisation of road netwroks &amp; intersection upgrade </t>
  </si>
  <si>
    <t>Ngonyama Activity Street Phase 2</t>
  </si>
  <si>
    <t xml:space="preserve">Alex -Marlboro Auto Industrial Cluster </t>
  </si>
  <si>
    <t xml:space="preserve">Bambanani Auto Industrial Cluster </t>
  </si>
  <si>
    <t xml:space="preserve">Mogale City </t>
  </si>
  <si>
    <t xml:space="preserve">Pedestrian Walkways and Public Environment Upgrade </t>
  </si>
  <si>
    <t xml:space="preserve">City of Matlosana </t>
  </si>
  <si>
    <t xml:space="preserve">Polokwane </t>
  </si>
  <si>
    <t xml:space="preserve">No approved PPs </t>
  </si>
  <si>
    <t>Municipality (Oct)</t>
  </si>
  <si>
    <t xml:space="preserve">Lentegeur Public Space and Civic Office </t>
  </si>
  <si>
    <t xml:space="preserve">Lentegeur/Mandalay Transport Interchange </t>
  </si>
  <si>
    <t xml:space="preserve">Web report PP ceiling differs </t>
  </si>
  <si>
    <t xml:space="preserve">Stutterheim Community Commercial Park </t>
  </si>
  <si>
    <t xml:space="preserve">Beaufort West </t>
  </si>
  <si>
    <t xml:space="preserve">Pedestrian Walkways and Roads </t>
  </si>
  <si>
    <t xml:space="preserve">Mandeni </t>
  </si>
  <si>
    <t xml:space="preserve">Mandeni CBD Upgrade </t>
  </si>
  <si>
    <t xml:space="preserve">Umtshezi </t>
  </si>
  <si>
    <t xml:space="preserve">Taxi Rank </t>
  </si>
  <si>
    <t xml:space="preserve">Multi Purpose Sports Centre </t>
  </si>
  <si>
    <t xml:space="preserve">Cashflow  Progress </t>
  </si>
  <si>
    <t xml:space="preserve">Submitted </t>
  </si>
  <si>
    <t>Already spent -</t>
  </si>
  <si>
    <t xml:space="preserve">updated web report </t>
  </si>
  <si>
    <t xml:space="preserve">requested </t>
  </si>
  <si>
    <t xml:space="preserve">Adj Gazette </t>
  </si>
  <si>
    <t xml:space="preserve">Cashflow Summaries </t>
  </si>
  <si>
    <t>Ave Spend (6 mnths)</t>
  </si>
  <si>
    <t xml:space="preserve">Due on 25th Oct </t>
  </si>
  <si>
    <t>I:\BR_Budget Office\4.CD_NDPG\1 NDP Unit\6.7 Municipalities\New Approach Shared Folder\CG Status Quo_Oct 2013</t>
  </si>
  <si>
    <t>Approval value vs Spend needs to be resolved.</t>
  </si>
  <si>
    <t xml:space="preserve">SP cashflows not required </t>
  </si>
  <si>
    <t>KEY:</t>
  </si>
  <si>
    <t>Yellow indicated close outs that can be anticipated by end of muni financial year.</t>
  </si>
  <si>
    <t xml:space="preserve">Not required </t>
  </si>
  <si>
    <t>Spend July2014</t>
  </si>
  <si>
    <t xml:space="preserve">50% web reporting </t>
  </si>
  <si>
    <t>Assump is R500,000 spend pm</t>
  </si>
  <si>
    <t>Proposed R500,000 pm</t>
  </si>
  <si>
    <t xml:space="preserve">PIPELINE PROJECTS </t>
  </si>
  <si>
    <t xml:space="preserve">Atteridgeville Predestrianisation and Intersection Upgrade </t>
  </si>
  <si>
    <t xml:space="preserve">No </t>
  </si>
  <si>
    <t>Atteridgeville Church Str /Atteridgeville Station Link</t>
  </si>
  <si>
    <t xml:space="preserve">Pipeline Project </t>
  </si>
  <si>
    <t xml:space="preserve">Hammanskraal Predestrian Bridge </t>
  </si>
  <si>
    <t xml:space="preserve">Atteridgeville Informal Traders Stalls </t>
  </si>
  <si>
    <t xml:space="preserve">Atteridgeville Pedestrianisation of Seiso </t>
  </si>
  <si>
    <t xml:space="preserve">Hammanskraal Circular Road Network </t>
  </si>
  <si>
    <t xml:space="preserve">Hammanskraal Road Link from Renbro Centre </t>
  </si>
  <si>
    <t>Hammanskraal West Linkage Road</t>
  </si>
  <si>
    <t>No</t>
  </si>
  <si>
    <t>Required ?</t>
  </si>
  <si>
    <t>Solomon Mahlangu Freedom Square Phase 2</t>
  </si>
  <si>
    <t>Tsamaya Activity Spine Phase 1</t>
  </si>
  <si>
    <t>Tsamaya Activity Spine Phase 2</t>
  </si>
  <si>
    <t xml:space="preserve">Jouberton Pedestrian Bridge </t>
  </si>
  <si>
    <t xml:space="preserve">Tender Value </t>
  </si>
  <si>
    <t xml:space="preserve">Appears to be closed </t>
  </si>
  <si>
    <t>Due I Nov @ 10h00</t>
  </si>
  <si>
    <t>over</t>
  </si>
  <si>
    <t xml:space="preserve">Msunduzi </t>
  </si>
  <si>
    <t xml:space="preserve">Njoli Square </t>
  </si>
  <si>
    <t>Should not reflect - spend of R3+ and savings</t>
  </si>
  <si>
    <t xml:space="preserve">Funds transferred but need cashflows for monitoring </t>
  </si>
  <si>
    <t>Add R87,000,000 for pipeline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</si>
</sst>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2" borderId="0" xfId="0" applyFont="1" applyFill="1"/>
    <xf numFmtId="3" fontId="0" fillId="2" borderId="0" xfId="0" applyNumberFormat="1" applyFill="1"/>
    <xf numFmtId="0" fontId="0" fillId="2" borderId="0" xfId="0" applyFill="1"/>
    <xf numFmtId="0" fontId="0" fillId="0" borderId="0" xfId="0" applyFont="1"/>
    <xf numFmtId="3" fontId="2" fillId="0" borderId="0" xfId="0" applyNumberFormat="1" applyFont="1"/>
    <xf numFmtId="0" fontId="2" fillId="0" borderId="0" xfId="0" applyFont="1"/>
    <xf numFmtId="0" fontId="1" fillId="3" borderId="0" xfId="0" applyFont="1" applyFill="1"/>
    <xf numFmtId="0" fontId="0" fillId="3" borderId="0" xfId="0" applyFill="1"/>
    <xf numFmtId="3" fontId="0" fillId="3" borderId="0" xfId="0" applyNumberFormat="1" applyFill="1"/>
    <xf numFmtId="3" fontId="2" fillId="3" borderId="0" xfId="0" applyNumberFormat="1" applyFont="1" applyFill="1"/>
    <xf numFmtId="3" fontId="3" fillId="3" borderId="0" xfId="0" applyNumberFormat="1" applyFont="1" applyFill="1"/>
    <xf numFmtId="0" fontId="3" fillId="0" borderId="0" xfId="0" applyFont="1"/>
    <xf numFmtId="0" fontId="0" fillId="4" borderId="0" xfId="0" applyFill="1"/>
    <xf numFmtId="3" fontId="0" fillId="4" borderId="0" xfId="0" applyNumberFormat="1" applyFill="1"/>
    <xf numFmtId="3" fontId="2" fillId="4" borderId="0" xfId="0" applyNumberFormat="1" applyFont="1" applyFill="1"/>
    <xf numFmtId="0" fontId="3" fillId="4" borderId="0" xfId="0" applyFont="1" applyFill="1"/>
    <xf numFmtId="3" fontId="1" fillId="4" borderId="0" xfId="0" applyNumberFormat="1" applyFont="1" applyFill="1"/>
    <xf numFmtId="3" fontId="4" fillId="4" borderId="0" xfId="0" applyNumberFormat="1" applyFont="1" applyFill="1"/>
    <xf numFmtId="3" fontId="1" fillId="0" borderId="0" xfId="0" applyNumberFormat="1" applyFont="1"/>
    <xf numFmtId="0" fontId="1" fillId="4" borderId="0" xfId="0" applyFont="1" applyFill="1"/>
    <xf numFmtId="41" fontId="1" fillId="4" borderId="0" xfId="0" applyNumberFormat="1" applyFont="1" applyFill="1"/>
    <xf numFmtId="0" fontId="4" fillId="4" borderId="0" xfId="0" applyFont="1" applyFill="1"/>
    <xf numFmtId="3" fontId="1" fillId="3" borderId="0" xfId="0" applyNumberFormat="1" applyFont="1" applyFill="1"/>
    <xf numFmtId="41" fontId="1" fillId="3" borderId="0" xfId="0" applyNumberFormat="1" applyFont="1" applyFill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2" fillId="0" borderId="2" xfId="0" applyFont="1" applyBorder="1"/>
    <xf numFmtId="0" fontId="1" fillId="0" borderId="1" xfId="0" applyFont="1" applyBorder="1"/>
    <xf numFmtId="3" fontId="0" fillId="3" borderId="0" xfId="0" applyNumberFormat="1" applyFont="1" applyFill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2" fillId="0" borderId="1" xfId="0" applyFont="1" applyBorder="1"/>
    <xf numFmtId="17" fontId="0" fillId="0" borderId="2" xfId="0" applyNumberFormat="1" applyBorder="1"/>
    <xf numFmtId="17" fontId="0" fillId="0" borderId="1" xfId="0" applyNumberFormat="1" applyBorder="1"/>
    <xf numFmtId="41" fontId="2" fillId="4" borderId="0" xfId="0" applyNumberFormat="1" applyFont="1" applyFill="1"/>
    <xf numFmtId="0" fontId="0" fillId="3" borderId="0" xfId="0" applyFont="1" applyFill="1"/>
    <xf numFmtId="3" fontId="4" fillId="2" borderId="0" xfId="0" applyNumberFormat="1" applyFont="1" applyFill="1"/>
    <xf numFmtId="3" fontId="3" fillId="0" borderId="0" xfId="0" applyNumberFormat="1" applyFont="1"/>
    <xf numFmtId="3" fontId="5" fillId="0" borderId="0" xfId="0" applyNumberFormat="1" applyFont="1"/>
    <xf numFmtId="0" fontId="0" fillId="6" borderId="1" xfId="0" applyFill="1" applyBorder="1"/>
    <xf numFmtId="0" fontId="0" fillId="6" borderId="2" xfId="0" applyFill="1" applyBorder="1"/>
    <xf numFmtId="3" fontId="0" fillId="7" borderId="0" xfId="0" applyNumberFormat="1" applyFill="1"/>
    <xf numFmtId="3" fontId="3" fillId="7" borderId="0" xfId="0" applyNumberFormat="1" applyFont="1" applyFill="1"/>
    <xf numFmtId="3" fontId="2" fillId="7" borderId="0" xfId="0" applyNumberFormat="1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2" borderId="6" xfId="0" applyFill="1" applyBorder="1"/>
    <xf numFmtId="0" fontId="0" fillId="0" borderId="6" xfId="0" applyBorder="1"/>
    <xf numFmtId="0" fontId="0" fillId="3" borderId="6" xfId="0" applyFill="1" applyBorder="1"/>
    <xf numFmtId="0" fontId="0" fillId="3" borderId="7" xfId="0" applyFill="1" applyBorder="1"/>
    <xf numFmtId="0" fontId="0" fillId="2" borderId="7" xfId="0" applyFill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2" borderId="9" xfId="0" applyFill="1" applyBorder="1"/>
    <xf numFmtId="0" fontId="0" fillId="0" borderId="9" xfId="0" applyBorder="1"/>
    <xf numFmtId="0" fontId="0" fillId="3" borderId="9" xfId="0" applyFill="1" applyBorder="1"/>
    <xf numFmtId="0" fontId="0" fillId="3" borderId="10" xfId="0" applyFill="1" applyBorder="1"/>
    <xf numFmtId="0" fontId="0" fillId="2" borderId="10" xfId="0" applyFill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4" borderId="6" xfId="0" applyFill="1" applyBorder="1"/>
    <xf numFmtId="0" fontId="1" fillId="5" borderId="0" xfId="0" applyFont="1" applyFill="1" applyBorder="1"/>
    <xf numFmtId="0" fontId="0" fillId="5" borderId="0" xfId="0" applyFill="1" applyBorder="1"/>
    <xf numFmtId="3" fontId="0" fillId="5" borderId="0" xfId="0" applyNumberFormat="1" applyFill="1" applyBorder="1"/>
    <xf numFmtId="41" fontId="0" fillId="0" borderId="0" xfId="0" applyNumberFormat="1" applyBorder="1"/>
    <xf numFmtId="0" fontId="5" fillId="0" borderId="0" xfId="0" applyFont="1"/>
    <xf numFmtId="0" fontId="0" fillId="5" borderId="0" xfId="0" applyFill="1" applyBorder="1" applyAlignment="1">
      <alignment horizontal="right"/>
    </xf>
    <xf numFmtId="3" fontId="4" fillId="0" borderId="0" xfId="0" applyNumberFormat="1" applyFont="1"/>
    <xf numFmtId="41" fontId="0" fillId="0" borderId="0" xfId="0" applyNumberFormat="1"/>
    <xf numFmtId="3" fontId="2" fillId="5" borderId="0" xfId="0" applyNumberFormat="1" applyFont="1" applyFill="1" applyBorder="1"/>
    <xf numFmtId="0" fontId="2" fillId="5" borderId="0" xfId="0" applyFont="1" applyFill="1" applyBorder="1"/>
    <xf numFmtId="0" fontId="4" fillId="7" borderId="0" xfId="0" applyFont="1" applyFill="1"/>
    <xf numFmtId="43" fontId="0" fillId="0" borderId="0" xfId="0" applyNumberFormat="1"/>
    <xf numFmtId="41" fontId="0" fillId="5" borderId="0" xfId="0" applyNumberFormat="1" applyFill="1" applyBorder="1"/>
    <xf numFmtId="43" fontId="0" fillId="5" borderId="0" xfId="0" applyNumberFormat="1" applyFill="1" applyBorder="1"/>
    <xf numFmtId="41" fontId="0" fillId="0" borderId="9" xfId="0" applyNumberFormat="1" applyBorder="1"/>
    <xf numFmtId="43" fontId="0" fillId="0" borderId="9" xfId="0" applyNumberFormat="1" applyBorder="1"/>
    <xf numFmtId="41" fontId="0" fillId="0" borderId="10" xfId="0" applyNumberFormat="1" applyBorder="1"/>
    <xf numFmtId="43" fontId="0" fillId="0" borderId="11" xfId="0" applyNumberFormat="1" applyBorder="1"/>
    <xf numFmtId="43" fontId="0" fillId="0" borderId="10" xfId="0" applyNumberFormat="1" applyBorder="1"/>
    <xf numFmtId="0" fontId="1" fillId="8" borderId="0" xfId="0" applyFont="1" applyFill="1"/>
    <xf numFmtId="0" fontId="0" fillId="8" borderId="0" xfId="0" applyFill="1"/>
    <xf numFmtId="0" fontId="0" fillId="6" borderId="0" xfId="0" applyFill="1"/>
    <xf numFmtId="3" fontId="0" fillId="6" borderId="0" xfId="0" applyNumberFormat="1" applyFill="1"/>
    <xf numFmtId="0" fontId="0" fillId="6" borderId="6" xfId="0" applyFill="1" applyBorder="1"/>
    <xf numFmtId="0" fontId="0" fillId="6" borderId="0" xfId="0" applyFill="1" applyBorder="1"/>
    <xf numFmtId="0" fontId="0" fillId="6" borderId="7" xfId="0" applyFill="1" applyBorder="1"/>
    <xf numFmtId="41" fontId="0" fillId="6" borderId="0" xfId="0" applyNumberFormat="1" applyFill="1" applyBorder="1"/>
    <xf numFmtId="0" fontId="0" fillId="6" borderId="9" xfId="0" applyFill="1" applyBorder="1"/>
    <xf numFmtId="0" fontId="0" fillId="6" borderId="10" xfId="0" applyFill="1" applyBorder="1"/>
    <xf numFmtId="0" fontId="0" fillId="7" borderId="0" xfId="0" applyFill="1"/>
    <xf numFmtId="3" fontId="0" fillId="0" borderId="0" xfId="0" applyNumberFormat="1" applyFont="1"/>
    <xf numFmtId="0" fontId="1" fillId="3" borderId="1" xfId="0" applyFont="1" applyFill="1" applyBorder="1"/>
    <xf numFmtId="3" fontId="0" fillId="3" borderId="1" xfId="0" applyNumberFormat="1" applyFill="1" applyBorder="1"/>
    <xf numFmtId="3" fontId="0" fillId="3" borderId="2" xfId="0" applyNumberFormat="1" applyFill="1" applyBorder="1"/>
    <xf numFmtId="41" fontId="0" fillId="3" borderId="2" xfId="0" applyNumberFormat="1" applyFill="1" applyBorder="1"/>
    <xf numFmtId="43" fontId="0" fillId="3" borderId="2" xfId="0" applyNumberFormat="1" applyFill="1" applyBorder="1"/>
    <xf numFmtId="0" fontId="0" fillId="2" borderId="12" xfId="0" applyFill="1" applyBorder="1"/>
    <xf numFmtId="0" fontId="0" fillId="2" borderId="5" xfId="0" applyFill="1" applyBorder="1"/>
    <xf numFmtId="41" fontId="0" fillId="0" borderId="5" xfId="0" applyNumberFormat="1" applyBorder="1"/>
    <xf numFmtId="3" fontId="5" fillId="3" borderId="1" xfId="0" applyNumberFormat="1" applyFont="1" applyFill="1" applyBorder="1"/>
    <xf numFmtId="3" fontId="0" fillId="2" borderId="1" xfId="0" applyNumberFormat="1" applyFill="1" applyBorder="1"/>
    <xf numFmtId="0" fontId="1" fillId="9" borderId="0" xfId="0" applyFont="1" applyFill="1"/>
    <xf numFmtId="0" fontId="0" fillId="9" borderId="0" xfId="0" applyFont="1" applyFill="1"/>
    <xf numFmtId="0" fontId="0" fillId="9" borderId="0" xfId="0" applyFill="1"/>
    <xf numFmtId="3" fontId="1" fillId="9" borderId="0" xfId="0" applyNumberFormat="1" applyFont="1" applyFill="1"/>
    <xf numFmtId="3" fontId="0" fillId="9" borderId="0" xfId="0" applyNumberFormat="1" applyFill="1"/>
    <xf numFmtId="41" fontId="1" fillId="9" borderId="0" xfId="0" applyNumberFormat="1" applyFont="1" applyFill="1"/>
    <xf numFmtId="3" fontId="1" fillId="10" borderId="0" xfId="0" applyNumberFormat="1" applyFont="1" applyFill="1" applyBorder="1"/>
    <xf numFmtId="3" fontId="2" fillId="5" borderId="4" xfId="0" applyNumberFormat="1" applyFont="1" applyFill="1" applyBorder="1"/>
    <xf numFmtId="3" fontId="0" fillId="5" borderId="4" xfId="0" applyNumberFormat="1" applyFill="1" applyBorder="1"/>
    <xf numFmtId="3" fontId="0" fillId="5" borderId="9" xfId="0" applyNumberFormat="1" applyFill="1" applyBorder="1"/>
    <xf numFmtId="0" fontId="0" fillId="5" borderId="4" xfId="0" applyFill="1" applyBorder="1"/>
    <xf numFmtId="0" fontId="0" fillId="5" borderId="9" xfId="0" applyFill="1" applyBorder="1"/>
    <xf numFmtId="3" fontId="0" fillId="5" borderId="4" xfId="0" applyNumberFormat="1" applyFill="1" applyBorder="1" applyAlignment="1">
      <alignment horizontal="right"/>
    </xf>
    <xf numFmtId="3" fontId="3" fillId="5" borderId="4" xfId="0" applyNumberFormat="1" applyFont="1" applyFill="1" applyBorder="1"/>
    <xf numFmtId="3" fontId="5" fillId="5" borderId="4" xfId="0" applyNumberFormat="1" applyFont="1" applyFill="1" applyBorder="1"/>
    <xf numFmtId="3" fontId="5" fillId="5" borderId="9" xfId="0" applyNumberFormat="1" applyFont="1" applyFill="1" applyBorder="1"/>
    <xf numFmtId="3" fontId="2" fillId="5" borderId="4" xfId="0" applyNumberFormat="1" applyFont="1" applyFill="1" applyBorder="1" applyAlignment="1">
      <alignment horizontal="right"/>
    </xf>
    <xf numFmtId="0" fontId="1" fillId="5" borderId="3" xfId="0" applyFont="1" applyFill="1" applyBorder="1"/>
    <xf numFmtId="0" fontId="0" fillId="5" borderId="2" xfId="0" applyFill="1" applyBorder="1"/>
    <xf numFmtId="3" fontId="0" fillId="5" borderId="1" xfId="0" applyNumberFormat="1" applyFill="1" applyBorder="1"/>
    <xf numFmtId="3" fontId="3" fillId="5" borderId="1" xfId="0" applyNumberFormat="1" applyFont="1" applyFill="1" applyBorder="1"/>
    <xf numFmtId="3" fontId="0" fillId="5" borderId="2" xfId="0" applyNumberFormat="1" applyFill="1" applyBorder="1"/>
    <xf numFmtId="3" fontId="5" fillId="5" borderId="1" xfId="0" applyNumberFormat="1" applyFont="1" applyFill="1" applyBorder="1"/>
    <xf numFmtId="0" fontId="0" fillId="5" borderId="5" xfId="0" applyFill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X155"/>
  <sheetViews>
    <sheetView tabSelected="1" topLeftCell="A23" workbookViewId="0">
      <pane xSplit="1" topLeftCell="F1" activePane="topRight" state="frozen"/>
      <selection activeCell="A44" sqref="A44"/>
      <selection pane="topRight" activeCell="U14" sqref="U14"/>
    </sheetView>
  </sheetViews>
  <sheetFormatPr defaultRowHeight="14.4" x14ac:dyDescent="0.3"/>
  <cols>
    <col min="1" max="1" width="21.5546875" bestFit="1" customWidth="1"/>
    <col min="2" max="2" width="17.33203125" bestFit="1" customWidth="1"/>
    <col min="3" max="3" width="3.33203125" customWidth="1"/>
    <col min="4" max="4" width="49.77734375" bestFit="1" customWidth="1"/>
    <col min="5" max="5" width="15" bestFit="1" customWidth="1"/>
    <col min="6" max="6" width="12.6640625" bestFit="1" customWidth="1"/>
    <col min="7" max="7" width="12.6640625" customWidth="1"/>
    <col min="8" max="8" width="10.88671875" bestFit="1" customWidth="1"/>
    <col min="9" max="9" width="11" customWidth="1"/>
    <col min="10" max="10" width="12" bestFit="1" customWidth="1"/>
    <col min="11" max="12" width="18" hidden="1" customWidth="1"/>
    <col min="13" max="13" width="17.33203125" hidden="1" customWidth="1"/>
    <col min="14" max="14" width="9.44140625" hidden="1" customWidth="1"/>
    <col min="15" max="15" width="11.77734375" hidden="1" customWidth="1"/>
    <col min="16" max="18" width="19.109375" hidden="1" customWidth="1"/>
    <col min="19" max="19" width="8.5546875" customWidth="1"/>
    <col min="20" max="20" width="19" bestFit="1" customWidth="1"/>
    <col min="21" max="21" width="12.109375" customWidth="1"/>
    <col min="22" max="22" width="14.5546875" bestFit="1" customWidth="1"/>
    <col min="23" max="23" width="18" bestFit="1" customWidth="1"/>
    <col min="24" max="24" width="44.88671875" bestFit="1" customWidth="1"/>
  </cols>
  <sheetData>
    <row r="2" spans="1:24" x14ac:dyDescent="0.3">
      <c r="A2" s="2" t="s">
        <v>121</v>
      </c>
      <c r="B2" s="2" t="s">
        <v>133</v>
      </c>
      <c r="C2" s="2"/>
      <c r="D2" s="2" t="s">
        <v>6</v>
      </c>
      <c r="E2" s="2" t="s">
        <v>7</v>
      </c>
      <c r="F2" s="2" t="s">
        <v>15</v>
      </c>
      <c r="G2" s="2" t="s">
        <v>169</v>
      </c>
      <c r="H2" s="2" t="s">
        <v>97</v>
      </c>
      <c r="I2" s="2" t="s">
        <v>13</v>
      </c>
      <c r="J2" s="2" t="s">
        <v>14</v>
      </c>
      <c r="K2" s="2" t="s">
        <v>96</v>
      </c>
      <c r="L2" s="2" t="s">
        <v>104</v>
      </c>
      <c r="M2" s="8" t="s">
        <v>105</v>
      </c>
      <c r="N2" s="52" t="s">
        <v>9</v>
      </c>
      <c r="O2" s="131" t="s">
        <v>138</v>
      </c>
      <c r="P2" s="73" t="s">
        <v>139</v>
      </c>
      <c r="Q2" s="73" t="s">
        <v>140</v>
      </c>
      <c r="R2" s="73" t="s">
        <v>148</v>
      </c>
      <c r="S2" s="104" t="s">
        <v>9</v>
      </c>
      <c r="T2" s="60" t="s">
        <v>25</v>
      </c>
      <c r="U2" s="31" t="s">
        <v>26</v>
      </c>
      <c r="V2" s="31" t="s">
        <v>8</v>
      </c>
      <c r="W2" s="31" t="s">
        <v>20</v>
      </c>
      <c r="X2" s="31" t="s">
        <v>28</v>
      </c>
    </row>
    <row r="3" spans="1:24" x14ac:dyDescent="0.3">
      <c r="N3" s="53"/>
      <c r="O3" s="132"/>
      <c r="P3" s="74"/>
      <c r="Q3" s="74"/>
      <c r="R3" s="74"/>
      <c r="S3" s="29"/>
      <c r="T3" s="61"/>
      <c r="U3" s="27"/>
      <c r="V3" s="27"/>
      <c r="W3" s="27"/>
      <c r="X3" s="27"/>
    </row>
    <row r="4" spans="1:24" x14ac:dyDescent="0.3">
      <c r="A4" s="3" t="s">
        <v>2</v>
      </c>
      <c r="B4" s="3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4"/>
      <c r="O4" s="132"/>
      <c r="P4" s="74"/>
      <c r="Q4" s="74"/>
      <c r="R4" s="74"/>
      <c r="S4" s="33"/>
      <c r="T4" s="62"/>
      <c r="U4" s="33"/>
      <c r="V4" s="33"/>
      <c r="W4" s="33"/>
      <c r="X4" s="33"/>
    </row>
    <row r="5" spans="1:24" x14ac:dyDescent="0.3">
      <c r="A5" s="2" t="s">
        <v>3</v>
      </c>
      <c r="B5" s="77" t="s">
        <v>171</v>
      </c>
      <c r="C5" s="2"/>
      <c r="N5" s="53"/>
      <c r="O5" s="132"/>
      <c r="P5" s="74"/>
      <c r="Q5" s="74"/>
      <c r="R5" s="74"/>
      <c r="S5" s="29"/>
      <c r="T5" s="61"/>
      <c r="U5" s="27"/>
      <c r="V5" s="27"/>
      <c r="W5" s="27"/>
      <c r="X5" s="27"/>
    </row>
    <row r="6" spans="1:24" x14ac:dyDescent="0.3">
      <c r="A6" t="s">
        <v>11</v>
      </c>
      <c r="C6">
        <v>1</v>
      </c>
      <c r="D6" t="s">
        <v>12</v>
      </c>
      <c r="E6" t="s">
        <v>10</v>
      </c>
      <c r="F6" s="1">
        <v>13900000</v>
      </c>
      <c r="G6" s="1"/>
      <c r="H6" s="1"/>
      <c r="I6" s="1">
        <v>4040002</v>
      </c>
      <c r="J6" s="1">
        <f>F6-I6</f>
        <v>9859998</v>
      </c>
      <c r="K6" s="1"/>
      <c r="L6" s="1"/>
      <c r="M6" s="1"/>
      <c r="N6" s="55"/>
      <c r="O6" s="132"/>
      <c r="P6" s="74"/>
      <c r="Q6" s="74"/>
      <c r="R6" s="74"/>
      <c r="S6" s="35"/>
      <c r="T6" s="63"/>
      <c r="U6" s="34"/>
      <c r="V6" s="34" t="s">
        <v>10</v>
      </c>
      <c r="W6" s="34" t="s">
        <v>154</v>
      </c>
      <c r="X6" s="34"/>
    </row>
    <row r="7" spans="1:24" x14ac:dyDescent="0.3">
      <c r="C7">
        <v>2</v>
      </c>
      <c r="D7" t="s">
        <v>122</v>
      </c>
      <c r="E7" t="s">
        <v>10</v>
      </c>
      <c r="F7" s="7">
        <v>10850000</v>
      </c>
      <c r="G7" s="7"/>
      <c r="H7" s="1"/>
      <c r="I7" s="7">
        <v>29402400</v>
      </c>
      <c r="J7" s="48">
        <f>F7-I7</f>
        <v>-18552400</v>
      </c>
      <c r="K7" s="1"/>
      <c r="L7" s="1"/>
      <c r="M7" s="1"/>
      <c r="N7" s="53"/>
      <c r="O7" s="132"/>
      <c r="P7" s="74"/>
      <c r="Q7" s="74"/>
      <c r="R7" s="74"/>
      <c r="S7" s="29"/>
      <c r="T7" s="61"/>
      <c r="U7" s="27"/>
      <c r="V7" s="27" t="s">
        <v>10</v>
      </c>
      <c r="W7" s="27"/>
      <c r="X7" s="27" t="s">
        <v>143</v>
      </c>
    </row>
    <row r="8" spans="1:24" x14ac:dyDescent="0.3">
      <c r="C8">
        <v>3</v>
      </c>
      <c r="D8" t="s">
        <v>123</v>
      </c>
      <c r="E8" t="s">
        <v>10</v>
      </c>
      <c r="F8" s="7">
        <v>11000000</v>
      </c>
      <c r="G8" s="7"/>
      <c r="H8" s="1"/>
      <c r="I8" s="7">
        <v>34313550</v>
      </c>
      <c r="J8" s="48">
        <f>F8-I8</f>
        <v>-23313550</v>
      </c>
      <c r="K8" s="1"/>
      <c r="L8" s="1"/>
      <c r="M8" s="1"/>
      <c r="N8" s="53"/>
      <c r="O8" s="132"/>
      <c r="P8" s="74"/>
      <c r="Q8" s="74"/>
      <c r="R8" s="74"/>
      <c r="S8" s="35"/>
      <c r="T8" s="63"/>
      <c r="U8" s="34"/>
      <c r="V8" s="34"/>
      <c r="W8" s="34"/>
      <c r="X8" s="34" t="s">
        <v>143</v>
      </c>
    </row>
    <row r="9" spans="1:24" x14ac:dyDescent="0.3">
      <c r="D9" s="15"/>
      <c r="E9" s="15"/>
      <c r="F9" s="19">
        <f>SUM(F6:F7)</f>
        <v>24750000</v>
      </c>
      <c r="G9" s="19"/>
      <c r="H9" s="16"/>
      <c r="I9" s="19">
        <f>SUM(I6:I7)</f>
        <v>33442402</v>
      </c>
      <c r="J9" s="17">
        <f>SUM(J5:J8)</f>
        <v>-32005952</v>
      </c>
      <c r="K9" s="19">
        <v>16436000</v>
      </c>
      <c r="L9" s="19">
        <v>30000000</v>
      </c>
      <c r="M9" s="17">
        <f>K9+L9</f>
        <v>46436000</v>
      </c>
      <c r="N9" s="55"/>
      <c r="O9" s="133">
        <v>30000000</v>
      </c>
      <c r="P9" s="121">
        <v>46436000</v>
      </c>
      <c r="Q9" s="122"/>
      <c r="R9" s="123"/>
      <c r="S9" s="105"/>
      <c r="T9" s="63"/>
      <c r="U9" s="34"/>
      <c r="V9" s="34"/>
      <c r="W9" s="34"/>
      <c r="X9" s="34" t="s">
        <v>176</v>
      </c>
    </row>
    <row r="10" spans="1:24" x14ac:dyDescent="0.3">
      <c r="A10" s="2" t="s">
        <v>4</v>
      </c>
      <c r="B10" s="6" t="s">
        <v>134</v>
      </c>
      <c r="C10" s="2"/>
      <c r="N10" s="55"/>
      <c r="O10" s="132"/>
      <c r="P10" s="74"/>
      <c r="Q10" s="74"/>
      <c r="R10" s="74"/>
      <c r="S10" s="29"/>
      <c r="T10" s="63"/>
      <c r="U10" s="34"/>
      <c r="V10" s="34"/>
      <c r="W10" s="34"/>
      <c r="X10" s="34"/>
    </row>
    <row r="11" spans="1:24" x14ac:dyDescent="0.3">
      <c r="A11" s="6" t="s">
        <v>174</v>
      </c>
      <c r="B11" s="6"/>
      <c r="C11" s="2"/>
      <c r="F11" s="1">
        <v>121000000</v>
      </c>
      <c r="I11" s="1">
        <v>6970449</v>
      </c>
      <c r="J11" s="1">
        <v>114029551</v>
      </c>
      <c r="N11" s="53"/>
      <c r="O11" s="132"/>
      <c r="P11" s="75">
        <v>10000000</v>
      </c>
      <c r="Q11" s="74"/>
      <c r="R11" s="74"/>
      <c r="S11" s="35"/>
      <c r="T11" s="61"/>
      <c r="U11" s="27"/>
      <c r="V11" s="27"/>
      <c r="W11" s="27"/>
      <c r="X11" s="27"/>
    </row>
    <row r="12" spans="1:24" x14ac:dyDescent="0.3">
      <c r="A12" s="2"/>
      <c r="B12" s="6"/>
      <c r="C12" s="2"/>
      <c r="N12" s="53"/>
      <c r="O12" s="132"/>
      <c r="P12" s="74"/>
      <c r="Q12" s="74"/>
      <c r="R12" s="74"/>
      <c r="S12" s="35"/>
      <c r="T12" s="34"/>
      <c r="U12" s="34"/>
      <c r="V12" s="34"/>
      <c r="W12" s="34"/>
      <c r="X12" s="34"/>
    </row>
    <row r="13" spans="1:24" x14ac:dyDescent="0.3">
      <c r="A13" s="6" t="s">
        <v>16</v>
      </c>
      <c r="B13" s="6"/>
      <c r="C13" s="6">
        <v>4</v>
      </c>
      <c r="D13" t="s">
        <v>17</v>
      </c>
      <c r="E13" t="s">
        <v>21</v>
      </c>
      <c r="F13" s="1">
        <v>29213765</v>
      </c>
      <c r="G13" s="1"/>
      <c r="H13" s="1"/>
      <c r="I13" s="11">
        <v>15454678</v>
      </c>
      <c r="J13" s="11">
        <f>F13-I13</f>
        <v>13759087</v>
      </c>
      <c r="K13" s="11"/>
      <c r="L13" s="11"/>
      <c r="M13" s="11"/>
      <c r="N13" s="53"/>
      <c r="O13" s="132"/>
      <c r="P13" s="75">
        <v>5208807</v>
      </c>
      <c r="Q13" s="75"/>
      <c r="R13" s="74"/>
      <c r="S13" s="35"/>
      <c r="T13" s="61" t="s">
        <v>21</v>
      </c>
      <c r="U13" s="27"/>
      <c r="V13" s="27"/>
      <c r="W13" s="27" t="s">
        <v>154</v>
      </c>
      <c r="X13" s="27"/>
    </row>
    <row r="14" spans="1:24" x14ac:dyDescent="0.3">
      <c r="A14" s="2"/>
      <c r="B14" s="2"/>
      <c r="C14" s="6">
        <v>5</v>
      </c>
      <c r="D14" t="s">
        <v>18</v>
      </c>
      <c r="E14" t="s">
        <v>21</v>
      </c>
      <c r="F14" s="1">
        <v>19905499</v>
      </c>
      <c r="G14" s="1"/>
      <c r="H14" s="1"/>
      <c r="I14" s="11">
        <v>8370354</v>
      </c>
      <c r="J14" s="11">
        <f>F14-I14</f>
        <v>11535145</v>
      </c>
      <c r="K14" s="11"/>
      <c r="L14" s="11"/>
      <c r="M14" s="11"/>
      <c r="N14" s="55"/>
      <c r="O14" s="132"/>
      <c r="P14" s="75">
        <v>1548607</v>
      </c>
      <c r="Q14" s="75"/>
      <c r="R14" s="74"/>
      <c r="S14" s="35"/>
      <c r="T14" s="63" t="s">
        <v>21</v>
      </c>
      <c r="U14" s="34"/>
      <c r="V14" s="34"/>
      <c r="W14" s="34"/>
      <c r="X14" s="34"/>
    </row>
    <row r="15" spans="1:24" x14ac:dyDescent="0.3">
      <c r="A15" s="2"/>
      <c r="B15" s="2"/>
      <c r="C15" s="2"/>
      <c r="D15" s="15"/>
      <c r="E15" s="15"/>
      <c r="F15" s="19">
        <f>SUM(F13:F14)</f>
        <v>49119264</v>
      </c>
      <c r="G15" s="19"/>
      <c r="H15" s="19"/>
      <c r="I15" s="19">
        <f>SUM(I13:I14)</f>
        <v>23825032</v>
      </c>
      <c r="J15" s="19">
        <f>SUM(J13:J14)</f>
        <v>25294232</v>
      </c>
      <c r="K15" s="16"/>
      <c r="L15" s="16"/>
      <c r="M15" s="16"/>
      <c r="N15" s="53"/>
      <c r="O15" s="132"/>
      <c r="P15" s="74"/>
      <c r="Q15" s="75"/>
      <c r="R15" s="74"/>
      <c r="S15" s="29"/>
      <c r="T15" s="61"/>
      <c r="U15" s="27"/>
      <c r="V15" s="27"/>
      <c r="W15" s="27"/>
      <c r="X15" s="27"/>
    </row>
    <row r="16" spans="1:24" x14ac:dyDescent="0.3">
      <c r="A16" s="6" t="s">
        <v>19</v>
      </c>
      <c r="B16" s="6"/>
      <c r="C16" s="6">
        <v>6</v>
      </c>
      <c r="D16" t="s">
        <v>27</v>
      </c>
      <c r="E16" t="s">
        <v>21</v>
      </c>
      <c r="F16" s="1">
        <v>7638000</v>
      </c>
      <c r="G16" s="1"/>
      <c r="N16" s="53"/>
      <c r="O16" s="132"/>
      <c r="P16" s="81">
        <v>7200000</v>
      </c>
      <c r="Q16" s="75"/>
      <c r="R16" s="74"/>
      <c r="S16" s="35"/>
      <c r="T16" s="63"/>
      <c r="U16" s="34"/>
      <c r="V16" s="34"/>
      <c r="W16" s="34" t="s">
        <v>163</v>
      </c>
      <c r="X16" s="34" t="s">
        <v>175</v>
      </c>
    </row>
    <row r="17" spans="1:24" x14ac:dyDescent="0.3">
      <c r="A17" s="2"/>
      <c r="B17" s="2"/>
      <c r="C17" s="2"/>
      <c r="D17" s="15"/>
      <c r="E17" s="15"/>
      <c r="F17" s="19">
        <f>SUM(F16:F16)</f>
        <v>7638000</v>
      </c>
      <c r="G17" s="19"/>
      <c r="H17" s="16"/>
      <c r="I17" s="15"/>
      <c r="J17" s="15"/>
      <c r="K17" s="15"/>
      <c r="L17" s="15"/>
      <c r="M17" s="15"/>
      <c r="N17" s="53"/>
      <c r="O17" s="132"/>
      <c r="P17" s="74"/>
      <c r="Q17" s="75"/>
      <c r="R17" s="74"/>
      <c r="S17" s="29"/>
      <c r="T17" s="89"/>
      <c r="U17" s="27"/>
      <c r="V17" s="27"/>
      <c r="W17" s="27"/>
      <c r="X17" s="27"/>
    </row>
    <row r="18" spans="1:24" x14ac:dyDescent="0.3">
      <c r="A18" s="6" t="s">
        <v>23</v>
      </c>
      <c r="B18" s="6"/>
      <c r="C18" s="6">
        <v>7</v>
      </c>
      <c r="D18" t="s">
        <v>24</v>
      </c>
      <c r="E18" t="s">
        <v>10</v>
      </c>
      <c r="F18" s="103">
        <v>9150000</v>
      </c>
      <c r="G18" s="103"/>
      <c r="H18" s="1"/>
      <c r="I18">
        <v>0</v>
      </c>
      <c r="J18" s="1">
        <f>F18-I18</f>
        <v>9150000</v>
      </c>
      <c r="K18" s="1"/>
      <c r="L18" s="1"/>
      <c r="M18" s="1"/>
      <c r="N18" s="53"/>
      <c r="O18" s="132"/>
      <c r="P18" s="75">
        <v>9150000</v>
      </c>
      <c r="Q18" s="74"/>
      <c r="R18" s="74"/>
      <c r="S18" s="35"/>
      <c r="T18" s="63" t="s">
        <v>21</v>
      </c>
      <c r="U18" s="34"/>
      <c r="V18" s="34"/>
      <c r="W18" s="34" t="s">
        <v>163</v>
      </c>
      <c r="X18" s="34" t="s">
        <v>29</v>
      </c>
    </row>
    <row r="19" spans="1:24" x14ac:dyDescent="0.3">
      <c r="A19" s="6"/>
      <c r="B19" s="6"/>
      <c r="C19" s="6"/>
      <c r="D19" s="15"/>
      <c r="E19" s="15"/>
      <c r="F19" s="19">
        <f>SUM(F18)</f>
        <v>9150000</v>
      </c>
      <c r="G19" s="19"/>
      <c r="H19" s="16"/>
      <c r="I19" s="15"/>
      <c r="J19" s="16"/>
      <c r="K19" s="16">
        <v>0</v>
      </c>
      <c r="L19" s="19">
        <v>70000000</v>
      </c>
      <c r="M19" s="17">
        <f>SUM(K19:L19)</f>
        <v>70000000</v>
      </c>
      <c r="N19" s="55"/>
      <c r="O19" s="133">
        <v>39267414</v>
      </c>
      <c r="P19" s="122">
        <v>39267414</v>
      </c>
      <c r="Q19" s="122">
        <v>2275140</v>
      </c>
      <c r="R19" s="123">
        <v>15925981</v>
      </c>
      <c r="S19" s="105"/>
      <c r="T19" s="63"/>
      <c r="U19" s="34"/>
      <c r="V19" s="34"/>
      <c r="W19" s="34"/>
      <c r="X19" s="34"/>
    </row>
    <row r="20" spans="1:24" x14ac:dyDescent="0.3">
      <c r="A20" s="114" t="s">
        <v>118</v>
      </c>
      <c r="B20" s="115" t="s">
        <v>120</v>
      </c>
      <c r="C20" s="114"/>
      <c r="D20" s="116"/>
      <c r="E20" s="116"/>
      <c r="F20" s="117"/>
      <c r="G20" s="117"/>
      <c r="H20" s="118"/>
      <c r="I20" s="116"/>
      <c r="J20" s="118"/>
      <c r="K20" s="11">
        <v>0</v>
      </c>
      <c r="L20" s="13">
        <v>10000000</v>
      </c>
      <c r="M20" s="13">
        <f>SUM(K20:L20)</f>
        <v>10000000</v>
      </c>
      <c r="N20" s="53"/>
      <c r="O20" s="132"/>
      <c r="P20" s="75"/>
      <c r="Q20" s="74"/>
      <c r="R20" s="74"/>
      <c r="S20" s="29"/>
      <c r="T20" s="91"/>
      <c r="U20" s="27"/>
      <c r="V20" s="27"/>
      <c r="W20" s="27"/>
      <c r="X20" s="27"/>
    </row>
    <row r="21" spans="1:24" x14ac:dyDescent="0.3">
      <c r="A21" s="114"/>
      <c r="B21" s="115"/>
      <c r="C21" s="114"/>
      <c r="D21" s="116"/>
      <c r="E21" s="116"/>
      <c r="F21" s="117"/>
      <c r="G21" s="117"/>
      <c r="H21" s="118"/>
      <c r="I21" s="116"/>
      <c r="J21" s="118"/>
      <c r="K21" s="16"/>
      <c r="L21" s="19">
        <f>SUM(L20)</f>
        <v>10000000</v>
      </c>
      <c r="M21" s="17">
        <f>SUM(M20)</f>
        <v>10000000</v>
      </c>
      <c r="N21" s="53"/>
      <c r="O21" s="132"/>
      <c r="P21" s="74">
        <v>0</v>
      </c>
      <c r="Q21" s="74"/>
      <c r="R21" s="74"/>
      <c r="S21" s="35"/>
      <c r="T21" s="63"/>
      <c r="U21" s="34"/>
      <c r="V21" s="34"/>
      <c r="W21" s="34"/>
      <c r="X21" s="34"/>
    </row>
    <row r="22" spans="1:24" x14ac:dyDescent="0.3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N22" s="53"/>
      <c r="O22" s="132"/>
      <c r="P22" s="74"/>
      <c r="Q22" s="74"/>
      <c r="R22" s="74"/>
      <c r="S22" s="29"/>
      <c r="T22" s="61"/>
      <c r="U22" s="27"/>
      <c r="V22" s="27"/>
      <c r="W22" s="27"/>
      <c r="X22" s="27"/>
    </row>
    <row r="23" spans="1:24" x14ac:dyDescent="0.3">
      <c r="A23" s="3" t="s">
        <v>1</v>
      </c>
      <c r="B23" s="3"/>
      <c r="C23" s="3"/>
      <c r="D23" s="5"/>
      <c r="E23" s="5"/>
      <c r="F23" s="5"/>
      <c r="G23" s="5"/>
      <c r="H23" s="5"/>
      <c r="I23" s="5"/>
      <c r="J23" s="5"/>
      <c r="K23" s="5"/>
      <c r="L23" s="5"/>
      <c r="M23" s="5"/>
      <c r="N23" s="54"/>
      <c r="O23" s="132"/>
      <c r="P23" s="74"/>
      <c r="Q23" s="74"/>
      <c r="R23" s="74"/>
      <c r="S23" s="33"/>
      <c r="T23" s="62"/>
      <c r="U23" s="33"/>
      <c r="V23" s="33"/>
      <c r="W23" s="33"/>
      <c r="X23" s="33"/>
    </row>
    <row r="24" spans="1:24" x14ac:dyDescent="0.3">
      <c r="A24" s="9" t="s">
        <v>0</v>
      </c>
      <c r="B24" s="40" t="s">
        <v>134</v>
      </c>
      <c r="C24" s="40">
        <v>8</v>
      </c>
      <c r="D24" s="10" t="s">
        <v>82</v>
      </c>
      <c r="E24" s="10" t="s">
        <v>55</v>
      </c>
      <c r="F24" s="11">
        <v>14178000</v>
      </c>
      <c r="G24" s="11"/>
      <c r="H24" s="10"/>
      <c r="I24" s="11">
        <v>785000</v>
      </c>
      <c r="J24" s="13">
        <f>F24-I24</f>
        <v>13393000</v>
      </c>
      <c r="K24" s="13"/>
      <c r="L24" s="13"/>
      <c r="M24" s="13"/>
      <c r="N24" s="56"/>
      <c r="O24" s="132"/>
      <c r="P24" s="74"/>
      <c r="Q24" s="74"/>
      <c r="R24" s="75"/>
      <c r="S24" s="106"/>
      <c r="T24" s="64"/>
      <c r="U24" s="35"/>
      <c r="V24" s="35"/>
      <c r="W24" s="35" t="s">
        <v>163</v>
      </c>
      <c r="X24" s="35"/>
    </row>
    <row r="25" spans="1:24" x14ac:dyDescent="0.3">
      <c r="A25" s="9"/>
      <c r="B25" s="9"/>
      <c r="C25" s="40">
        <v>9</v>
      </c>
      <c r="D25" s="10" t="s">
        <v>75</v>
      </c>
      <c r="E25" s="10" t="s">
        <v>55</v>
      </c>
      <c r="F25" s="11">
        <v>8925000</v>
      </c>
      <c r="G25" s="11"/>
      <c r="H25" s="10"/>
      <c r="I25" s="11">
        <v>1962000</v>
      </c>
      <c r="J25" s="13">
        <f>F25-I25</f>
        <v>6963000</v>
      </c>
      <c r="K25" s="13"/>
      <c r="L25" s="13"/>
      <c r="M25" s="13"/>
      <c r="N25" s="56"/>
      <c r="O25" s="132"/>
      <c r="P25" s="74"/>
      <c r="Q25" s="74"/>
      <c r="R25" s="74"/>
      <c r="S25" s="35"/>
      <c r="T25" s="64"/>
      <c r="U25" s="35"/>
      <c r="V25" s="35"/>
      <c r="W25" s="35" t="s">
        <v>163</v>
      </c>
      <c r="X25" s="35"/>
    </row>
    <row r="26" spans="1:24" x14ac:dyDescent="0.3">
      <c r="A26" s="9"/>
      <c r="B26" s="9"/>
      <c r="C26" s="40">
        <v>10</v>
      </c>
      <c r="D26" s="10" t="s">
        <v>83</v>
      </c>
      <c r="E26" s="10" t="s">
        <v>55</v>
      </c>
      <c r="F26" s="11">
        <v>21322000</v>
      </c>
      <c r="G26" s="11"/>
      <c r="H26" s="10"/>
      <c r="I26" s="11">
        <v>19679000</v>
      </c>
      <c r="J26" s="46">
        <f>F26-I26</f>
        <v>1643000</v>
      </c>
      <c r="K26" s="11"/>
      <c r="L26" s="11"/>
      <c r="M26" s="11"/>
      <c r="N26" s="57"/>
      <c r="O26" s="132"/>
      <c r="P26" s="74"/>
      <c r="Q26" s="74"/>
      <c r="R26" s="85"/>
      <c r="S26" s="107"/>
      <c r="T26" s="65"/>
      <c r="U26" s="29"/>
      <c r="V26" s="29"/>
      <c r="W26" s="29" t="s">
        <v>163</v>
      </c>
      <c r="X26" s="27" t="s">
        <v>143</v>
      </c>
    </row>
    <row r="27" spans="1:24" x14ac:dyDescent="0.3">
      <c r="A27" s="9"/>
      <c r="B27" s="9"/>
      <c r="C27" s="9"/>
      <c r="D27" s="15"/>
      <c r="E27" s="15"/>
      <c r="F27" s="19">
        <f>SUM(F24:F26)</f>
        <v>44425000</v>
      </c>
      <c r="G27" s="19"/>
      <c r="H27" s="22"/>
      <c r="I27" s="19">
        <f>SUM(I24:I26)</f>
        <v>22426000</v>
      </c>
      <c r="J27" s="19">
        <f>SUM(J24:J26)</f>
        <v>21999000</v>
      </c>
      <c r="K27" s="16"/>
      <c r="L27" s="19">
        <v>9529000</v>
      </c>
      <c r="M27" s="17">
        <f>SUM(K27:L27)</f>
        <v>9529000</v>
      </c>
      <c r="N27" s="56"/>
      <c r="O27" s="134">
        <v>3500000</v>
      </c>
      <c r="P27" s="122">
        <v>24114000</v>
      </c>
      <c r="Q27" s="122">
        <v>388586</v>
      </c>
      <c r="R27" s="123">
        <v>2720103</v>
      </c>
      <c r="S27" s="105"/>
      <c r="T27" s="64"/>
      <c r="U27" s="35"/>
      <c r="V27" s="35"/>
      <c r="W27" s="35"/>
      <c r="X27" s="35" t="s">
        <v>150</v>
      </c>
    </row>
    <row r="28" spans="1:24" x14ac:dyDescent="0.3">
      <c r="A28" s="114" t="s">
        <v>119</v>
      </c>
      <c r="B28" s="115" t="s">
        <v>120</v>
      </c>
      <c r="C28" s="114"/>
      <c r="D28" s="116"/>
      <c r="E28" s="116"/>
      <c r="F28" s="117"/>
      <c r="G28" s="117"/>
      <c r="H28" s="114"/>
      <c r="I28" s="117"/>
      <c r="J28" s="117"/>
      <c r="K28" s="11"/>
      <c r="L28" s="13">
        <v>5000000</v>
      </c>
      <c r="M28" s="13">
        <f>SUM(K28:L28)</f>
        <v>5000000</v>
      </c>
      <c r="N28" s="57"/>
      <c r="O28" s="132"/>
      <c r="P28" s="74"/>
      <c r="Q28" s="74"/>
      <c r="R28" s="86"/>
      <c r="S28" s="108"/>
      <c r="T28" s="65"/>
      <c r="U28" s="29"/>
      <c r="V28" s="29"/>
      <c r="W28" s="29"/>
      <c r="X28" s="29"/>
    </row>
    <row r="29" spans="1:24" x14ac:dyDescent="0.3">
      <c r="A29" s="114"/>
      <c r="B29" s="115"/>
      <c r="C29" s="114"/>
      <c r="D29" s="116"/>
      <c r="E29" s="116"/>
      <c r="F29" s="117"/>
      <c r="G29" s="117"/>
      <c r="H29" s="114"/>
      <c r="I29" s="117"/>
      <c r="J29" s="117"/>
      <c r="K29" s="16"/>
      <c r="L29" s="19">
        <f>SUM(L28)</f>
        <v>5000000</v>
      </c>
      <c r="M29" s="17">
        <f>SUM(M28)</f>
        <v>5000000</v>
      </c>
      <c r="N29" s="57"/>
      <c r="O29" s="132"/>
      <c r="P29" s="75">
        <v>0</v>
      </c>
      <c r="Q29" s="74"/>
      <c r="R29" s="74"/>
      <c r="S29" s="35"/>
      <c r="T29" s="64"/>
      <c r="U29" s="35"/>
      <c r="V29" s="35"/>
      <c r="W29" s="35"/>
      <c r="X29" s="35"/>
    </row>
    <row r="30" spans="1:24" x14ac:dyDescent="0.3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N30" s="53"/>
      <c r="O30" s="135"/>
      <c r="P30" s="74"/>
      <c r="Q30" s="74"/>
      <c r="R30" s="74"/>
      <c r="S30" s="29"/>
      <c r="T30" s="61"/>
      <c r="U30" s="27"/>
      <c r="V30" s="27"/>
      <c r="W30" s="27"/>
      <c r="X30" s="27"/>
    </row>
    <row r="31" spans="1:24" x14ac:dyDescent="0.3">
      <c r="A31" s="3" t="s">
        <v>5</v>
      </c>
      <c r="B31" s="3"/>
      <c r="C31" s="3"/>
      <c r="D31" s="5"/>
      <c r="E31" s="5"/>
      <c r="F31" s="5"/>
      <c r="G31" s="5"/>
      <c r="H31" s="5"/>
      <c r="I31" s="5"/>
      <c r="J31" s="5"/>
      <c r="K31" s="5"/>
      <c r="L31" s="5"/>
      <c r="M31" s="5"/>
      <c r="N31" s="54"/>
      <c r="O31" s="135"/>
      <c r="P31" s="74"/>
      <c r="Q31" s="74"/>
      <c r="R31" s="75"/>
      <c r="S31" s="113"/>
      <c r="T31" s="62"/>
      <c r="U31" s="33"/>
      <c r="V31" s="33"/>
      <c r="W31" s="33"/>
      <c r="X31" s="33"/>
    </row>
    <row r="32" spans="1:24" x14ac:dyDescent="0.3">
      <c r="A32" s="2" t="s">
        <v>30</v>
      </c>
      <c r="B32" s="6" t="s">
        <v>134</v>
      </c>
      <c r="C32" s="6">
        <v>11</v>
      </c>
      <c r="D32" t="s">
        <v>113</v>
      </c>
      <c r="E32" t="s">
        <v>21</v>
      </c>
      <c r="F32" s="1">
        <v>26000000</v>
      </c>
      <c r="G32" s="1"/>
      <c r="H32" s="7">
        <v>30232569</v>
      </c>
      <c r="I32" s="1">
        <v>13438060</v>
      </c>
      <c r="J32" s="1">
        <f t="shared" ref="J32:J46" si="0">F32-I32</f>
        <v>12561940</v>
      </c>
      <c r="L32" s="1">
        <v>20000000</v>
      </c>
      <c r="M32" s="8"/>
      <c r="N32" s="53"/>
      <c r="O32" s="135"/>
      <c r="P32" s="74"/>
      <c r="Q32" s="74"/>
      <c r="R32" s="74"/>
      <c r="S32" s="29"/>
      <c r="T32" s="61"/>
      <c r="U32" s="27"/>
      <c r="V32" s="27"/>
      <c r="W32" s="27"/>
      <c r="X32" s="36" t="s">
        <v>124</v>
      </c>
    </row>
    <row r="33" spans="1:24" hidden="1" x14ac:dyDescent="0.3">
      <c r="A33" s="9"/>
      <c r="B33" s="2"/>
      <c r="C33" s="6">
        <v>12</v>
      </c>
      <c r="D33" s="94" t="s">
        <v>114</v>
      </c>
      <c r="E33" s="94" t="s">
        <v>21</v>
      </c>
      <c r="F33" s="95">
        <v>0</v>
      </c>
      <c r="G33" s="95"/>
      <c r="H33" s="94"/>
      <c r="I33" s="94">
        <v>0</v>
      </c>
      <c r="J33" s="95">
        <f t="shared" si="0"/>
        <v>0</v>
      </c>
      <c r="K33" s="94"/>
      <c r="L33" s="95">
        <v>0</v>
      </c>
      <c r="M33" s="94"/>
      <c r="N33" s="96"/>
      <c r="O33" s="45"/>
      <c r="P33" s="97"/>
      <c r="Q33" s="97"/>
      <c r="R33" s="99"/>
      <c r="S33" s="107"/>
      <c r="T33" s="100"/>
      <c r="U33" s="44"/>
      <c r="V33" s="44"/>
      <c r="W33" s="44"/>
      <c r="X33" s="44" t="s">
        <v>156</v>
      </c>
    </row>
    <row r="34" spans="1:24" hidden="1" x14ac:dyDescent="0.3">
      <c r="A34" s="9"/>
      <c r="B34" s="2"/>
      <c r="C34" s="6">
        <v>13</v>
      </c>
      <c r="D34" s="94" t="s">
        <v>115</v>
      </c>
      <c r="E34" s="94" t="s">
        <v>21</v>
      </c>
      <c r="F34" s="95">
        <v>0</v>
      </c>
      <c r="G34" s="95"/>
      <c r="H34" s="94"/>
      <c r="I34" s="95">
        <v>0</v>
      </c>
      <c r="J34" s="95">
        <f t="shared" si="0"/>
        <v>0</v>
      </c>
      <c r="K34" s="94"/>
      <c r="L34" s="95">
        <v>0</v>
      </c>
      <c r="M34" s="94"/>
      <c r="N34" s="98"/>
      <c r="O34" s="45"/>
      <c r="P34" s="97"/>
      <c r="Q34" s="97"/>
      <c r="R34" s="97"/>
      <c r="S34" s="29"/>
      <c r="T34" s="101"/>
      <c r="U34" s="45"/>
      <c r="V34" s="45"/>
      <c r="W34" s="45"/>
      <c r="X34" s="45" t="s">
        <v>156</v>
      </c>
    </row>
    <row r="35" spans="1:24" x14ac:dyDescent="0.3">
      <c r="A35" s="2"/>
      <c r="B35" s="2"/>
      <c r="C35" s="2"/>
      <c r="D35" s="15"/>
      <c r="E35" s="15"/>
      <c r="F35" s="19">
        <f>SUM(F32:F34)</f>
        <v>26000000</v>
      </c>
      <c r="G35" s="19"/>
      <c r="H35" s="15"/>
      <c r="I35" s="19">
        <f>SUM(I32:I34)</f>
        <v>13438060</v>
      </c>
      <c r="J35" s="19">
        <f t="shared" si="0"/>
        <v>12561940</v>
      </c>
      <c r="K35" s="19">
        <v>0</v>
      </c>
      <c r="L35" s="19">
        <f>SUM(L32:L34)</f>
        <v>20000000</v>
      </c>
      <c r="M35" s="17">
        <v>60000000</v>
      </c>
      <c r="N35" s="72"/>
      <c r="O35" s="133">
        <v>32868000</v>
      </c>
      <c r="P35" s="122">
        <v>32868000</v>
      </c>
      <c r="Q35" s="122"/>
      <c r="R35" s="123"/>
      <c r="S35" s="105"/>
      <c r="T35" s="63"/>
      <c r="U35" s="34"/>
      <c r="V35" s="34"/>
      <c r="W35" s="34"/>
      <c r="X35" s="34"/>
    </row>
    <row r="36" spans="1:24" x14ac:dyDescent="0.3">
      <c r="A36" s="2" t="s">
        <v>31</v>
      </c>
      <c r="B36" s="6" t="s">
        <v>134</v>
      </c>
      <c r="C36" s="6">
        <v>12</v>
      </c>
      <c r="D36" t="s">
        <v>103</v>
      </c>
      <c r="E36" t="s">
        <v>10</v>
      </c>
      <c r="F36" s="1">
        <v>15163600</v>
      </c>
      <c r="G36" s="1"/>
      <c r="I36" s="1">
        <v>13059042</v>
      </c>
      <c r="J36" s="1">
        <f t="shared" si="0"/>
        <v>2104558</v>
      </c>
      <c r="L36" s="1">
        <v>5395921</v>
      </c>
      <c r="N36" s="53"/>
      <c r="O36" s="132"/>
      <c r="P36" s="74"/>
      <c r="Q36" s="74"/>
      <c r="R36" s="74"/>
      <c r="S36" s="29"/>
      <c r="T36" s="61"/>
      <c r="U36" s="27"/>
      <c r="V36" s="27"/>
      <c r="W36" s="27"/>
      <c r="X36" s="27"/>
    </row>
    <row r="37" spans="1:24" x14ac:dyDescent="0.3">
      <c r="A37" s="2"/>
      <c r="B37" s="2"/>
      <c r="C37" s="6">
        <v>13</v>
      </c>
      <c r="D37" t="s">
        <v>99</v>
      </c>
      <c r="E37" t="s">
        <v>10</v>
      </c>
      <c r="F37" s="1">
        <v>15000000</v>
      </c>
      <c r="G37" s="1"/>
      <c r="I37" s="1">
        <v>4284659</v>
      </c>
      <c r="J37" s="1">
        <f t="shared" si="0"/>
        <v>10715341</v>
      </c>
      <c r="L37" s="1">
        <v>12500000</v>
      </c>
      <c r="N37" s="55"/>
      <c r="O37" s="132"/>
      <c r="P37" s="75">
        <v>9784224</v>
      </c>
      <c r="Q37" s="74"/>
      <c r="R37" s="74"/>
      <c r="S37" s="35"/>
      <c r="T37" s="63"/>
      <c r="U37" s="34"/>
      <c r="V37" s="34"/>
      <c r="W37" s="34"/>
      <c r="X37" s="34"/>
    </row>
    <row r="38" spans="1:24" x14ac:dyDescent="0.3">
      <c r="A38" s="2"/>
      <c r="B38" s="2"/>
      <c r="C38" s="6">
        <v>14</v>
      </c>
      <c r="D38" t="s">
        <v>106</v>
      </c>
      <c r="E38" t="s">
        <v>10</v>
      </c>
      <c r="F38" s="1">
        <v>6000000</v>
      </c>
      <c r="G38" s="1"/>
      <c r="I38" s="1">
        <v>0</v>
      </c>
      <c r="J38" s="1">
        <f t="shared" si="0"/>
        <v>6000000</v>
      </c>
      <c r="L38" s="1">
        <v>6000000</v>
      </c>
      <c r="N38" s="53"/>
      <c r="O38" s="132"/>
      <c r="P38" s="74"/>
      <c r="Q38" s="75"/>
      <c r="R38" s="74"/>
      <c r="S38" s="29"/>
      <c r="T38" s="61"/>
      <c r="U38" s="27"/>
      <c r="V38" s="27"/>
      <c r="W38" s="27"/>
      <c r="X38" s="27"/>
    </row>
    <row r="39" spans="1:24" x14ac:dyDescent="0.3">
      <c r="A39" s="2"/>
      <c r="B39" s="2"/>
      <c r="C39" s="6">
        <v>15</v>
      </c>
      <c r="D39" t="s">
        <v>107</v>
      </c>
      <c r="E39" t="s">
        <v>10</v>
      </c>
      <c r="F39" s="1">
        <v>9690000</v>
      </c>
      <c r="G39" s="1"/>
      <c r="I39" s="1">
        <v>243092</v>
      </c>
      <c r="J39" s="1">
        <f t="shared" si="0"/>
        <v>9446908</v>
      </c>
      <c r="L39" s="1">
        <v>6558468</v>
      </c>
      <c r="N39" s="55"/>
      <c r="O39" s="132"/>
      <c r="P39" s="75">
        <v>8974561</v>
      </c>
      <c r="Q39" s="75"/>
      <c r="R39" s="74"/>
      <c r="S39" s="35"/>
      <c r="T39" s="63"/>
      <c r="U39" s="34"/>
      <c r="V39" s="34"/>
      <c r="W39" s="34"/>
      <c r="X39" s="34"/>
    </row>
    <row r="40" spans="1:24" x14ac:dyDescent="0.3">
      <c r="A40" s="2"/>
      <c r="B40" s="2"/>
      <c r="C40" s="6">
        <v>16</v>
      </c>
      <c r="D40" t="s">
        <v>100</v>
      </c>
      <c r="E40" t="s">
        <v>10</v>
      </c>
      <c r="F40" s="1">
        <v>39104700</v>
      </c>
      <c r="G40" s="1"/>
      <c r="I40" s="1">
        <v>2761079</v>
      </c>
      <c r="J40" s="1">
        <f t="shared" si="0"/>
        <v>36343621</v>
      </c>
      <c r="L40" s="1">
        <v>34604700</v>
      </c>
      <c r="N40" s="53"/>
      <c r="O40" s="132"/>
      <c r="P40" s="75">
        <v>26035000</v>
      </c>
      <c r="Q40" s="75"/>
      <c r="R40" s="74"/>
      <c r="S40" s="29"/>
      <c r="T40" s="61"/>
      <c r="U40" s="27"/>
      <c r="V40" s="27"/>
      <c r="W40" s="27"/>
      <c r="X40" s="27"/>
    </row>
    <row r="41" spans="1:24" x14ac:dyDescent="0.3">
      <c r="A41" s="2"/>
      <c r="B41" s="2"/>
      <c r="C41" s="6">
        <v>17</v>
      </c>
      <c r="D41" t="s">
        <v>108</v>
      </c>
      <c r="E41" t="s">
        <v>10</v>
      </c>
      <c r="F41" s="1">
        <v>38339397</v>
      </c>
      <c r="G41" s="1"/>
      <c r="I41" s="1">
        <v>36951313</v>
      </c>
      <c r="J41" s="47">
        <f t="shared" si="0"/>
        <v>1388084</v>
      </c>
      <c r="L41" s="1">
        <v>7450965</v>
      </c>
      <c r="N41" s="55"/>
      <c r="O41" s="132"/>
      <c r="P41" s="120">
        <v>17081927</v>
      </c>
      <c r="Q41" s="75" t="s">
        <v>172</v>
      </c>
      <c r="R41" s="74"/>
      <c r="S41" s="35"/>
      <c r="T41" s="63"/>
      <c r="U41" s="34"/>
      <c r="V41" s="34"/>
      <c r="W41" s="34"/>
      <c r="X41" s="34"/>
    </row>
    <row r="42" spans="1:24" x14ac:dyDescent="0.3">
      <c r="A42" s="2"/>
      <c r="B42" s="2"/>
      <c r="C42" s="6">
        <v>18</v>
      </c>
      <c r="D42" t="s">
        <v>101</v>
      </c>
      <c r="E42" t="s">
        <v>10</v>
      </c>
      <c r="F42" s="1">
        <v>12399616</v>
      </c>
      <c r="G42" s="1"/>
      <c r="I42" s="1">
        <v>11760520</v>
      </c>
      <c r="J42" s="46">
        <f t="shared" si="0"/>
        <v>639096</v>
      </c>
      <c r="L42" s="1">
        <v>416356</v>
      </c>
      <c r="N42" s="53"/>
      <c r="O42" s="132"/>
      <c r="P42" s="74"/>
      <c r="Q42" s="75"/>
      <c r="R42" s="74"/>
      <c r="S42" s="29"/>
      <c r="T42" s="61"/>
      <c r="U42" s="27"/>
      <c r="V42" s="27"/>
      <c r="W42" s="27"/>
      <c r="X42" s="27"/>
    </row>
    <row r="43" spans="1:24" x14ac:dyDescent="0.3">
      <c r="A43" s="2"/>
      <c r="B43" s="2"/>
      <c r="C43" s="6">
        <v>19</v>
      </c>
      <c r="D43" t="s">
        <v>109</v>
      </c>
      <c r="E43" t="s">
        <v>10</v>
      </c>
      <c r="F43" s="1">
        <v>23938903</v>
      </c>
      <c r="G43" s="1"/>
      <c r="I43" s="1">
        <v>23803750</v>
      </c>
      <c r="J43" s="46">
        <f t="shared" si="0"/>
        <v>135153</v>
      </c>
      <c r="L43" s="1">
        <v>2235011</v>
      </c>
      <c r="N43" s="55"/>
      <c r="O43" s="132"/>
      <c r="P43" s="74"/>
      <c r="Q43" s="75"/>
      <c r="R43" s="74"/>
      <c r="S43" s="35"/>
      <c r="T43" s="63"/>
      <c r="U43" s="34"/>
      <c r="V43" s="34"/>
      <c r="W43" s="34"/>
      <c r="X43" s="34"/>
    </row>
    <row r="44" spans="1:24" x14ac:dyDescent="0.3">
      <c r="A44" s="2"/>
      <c r="B44" s="2"/>
      <c r="C44" s="6">
        <v>20</v>
      </c>
      <c r="D44" t="s">
        <v>110</v>
      </c>
      <c r="E44" t="s">
        <v>10</v>
      </c>
      <c r="F44" s="1">
        <v>42935380</v>
      </c>
      <c r="G44" s="1"/>
      <c r="I44" s="1">
        <v>2353547</v>
      </c>
      <c r="J44" s="42">
        <f t="shared" si="0"/>
        <v>40581833</v>
      </c>
      <c r="L44" s="1">
        <v>42935380</v>
      </c>
      <c r="N44" s="53"/>
      <c r="O44" s="132"/>
      <c r="P44" s="75">
        <v>35297342</v>
      </c>
      <c r="Q44" s="75"/>
      <c r="R44" s="74"/>
      <c r="S44" s="29"/>
      <c r="T44" s="89"/>
      <c r="U44" s="27"/>
      <c r="V44" s="27"/>
      <c r="W44" s="27"/>
      <c r="X44" s="27"/>
    </row>
    <row r="45" spans="1:24" x14ac:dyDescent="0.3">
      <c r="A45" s="2"/>
      <c r="B45" s="2"/>
      <c r="C45" s="6">
        <v>21</v>
      </c>
      <c r="D45" t="s">
        <v>111</v>
      </c>
      <c r="E45" t="s">
        <v>10</v>
      </c>
      <c r="F45" s="1">
        <v>3682884</v>
      </c>
      <c r="G45" s="1"/>
      <c r="I45" s="1">
        <v>0</v>
      </c>
      <c r="J45" s="1">
        <f t="shared" si="0"/>
        <v>3682884</v>
      </c>
      <c r="L45" s="1">
        <v>3682884</v>
      </c>
      <c r="N45" s="55"/>
      <c r="O45" s="132"/>
      <c r="P45" s="75">
        <v>3498740</v>
      </c>
      <c r="Q45" s="85"/>
      <c r="R45" s="74"/>
      <c r="S45" s="35"/>
      <c r="T45" s="88"/>
      <c r="U45" s="34"/>
      <c r="V45" s="34"/>
      <c r="W45" s="34"/>
      <c r="X45" s="34"/>
    </row>
    <row r="46" spans="1:24" x14ac:dyDescent="0.3">
      <c r="A46" s="2"/>
      <c r="B46" s="2"/>
      <c r="C46" s="6">
        <v>22</v>
      </c>
      <c r="D46" t="s">
        <v>112</v>
      </c>
      <c r="E46" t="s">
        <v>10</v>
      </c>
      <c r="F46" s="1">
        <v>46410613</v>
      </c>
      <c r="G46" s="1"/>
      <c r="I46" s="1">
        <v>2510372</v>
      </c>
      <c r="J46" s="1">
        <f t="shared" si="0"/>
        <v>43900241</v>
      </c>
      <c r="L46" s="1">
        <v>2435315</v>
      </c>
      <c r="N46" s="53"/>
      <c r="O46" s="132"/>
      <c r="P46" s="75">
        <v>38896628</v>
      </c>
      <c r="Q46" s="74"/>
      <c r="R46" s="74"/>
      <c r="S46" s="29"/>
      <c r="T46" s="89"/>
      <c r="U46" s="27"/>
      <c r="V46" s="27"/>
      <c r="W46" s="27"/>
      <c r="X46" s="27"/>
    </row>
    <row r="47" spans="1:24" x14ac:dyDescent="0.3">
      <c r="A47" s="2"/>
      <c r="B47" s="2"/>
      <c r="C47" s="2"/>
      <c r="D47" s="15"/>
      <c r="E47" s="15"/>
      <c r="F47" s="19">
        <f>SUM(F36:F46)</f>
        <v>252665093</v>
      </c>
      <c r="G47" s="19"/>
      <c r="H47" s="15"/>
      <c r="I47" s="19">
        <f>SUM(I36:I46)</f>
        <v>97727374</v>
      </c>
      <c r="J47" s="23">
        <f>SUM(J36:J46)</f>
        <v>154937719</v>
      </c>
      <c r="K47" s="19">
        <v>2360000</v>
      </c>
      <c r="L47" s="19">
        <f>SUM(L36:L46)</f>
        <v>124215000</v>
      </c>
      <c r="M47" s="17">
        <f>SUM(K47:L47)</f>
        <v>126575000</v>
      </c>
      <c r="N47" s="55"/>
      <c r="O47" s="133">
        <v>210429263</v>
      </c>
      <c r="P47" s="121">
        <v>210429263</v>
      </c>
      <c r="Q47" s="122"/>
      <c r="R47" s="123"/>
      <c r="S47" s="105"/>
      <c r="T47" s="63"/>
      <c r="U47" s="34"/>
      <c r="V47" s="34"/>
      <c r="W47" s="34"/>
      <c r="X47" s="34"/>
    </row>
    <row r="48" spans="1:24" x14ac:dyDescent="0.3">
      <c r="A48" s="2" t="s">
        <v>116</v>
      </c>
      <c r="B48" s="77" t="s">
        <v>141</v>
      </c>
      <c r="C48" s="6">
        <v>23</v>
      </c>
      <c r="D48" s="10" t="s">
        <v>117</v>
      </c>
      <c r="E48" s="10" t="s">
        <v>10</v>
      </c>
      <c r="F48" s="32">
        <v>10000000</v>
      </c>
      <c r="G48" s="32"/>
      <c r="H48" s="10"/>
      <c r="I48" s="25"/>
      <c r="J48" s="26"/>
      <c r="K48" s="25"/>
      <c r="L48" s="32">
        <v>10000000</v>
      </c>
      <c r="M48" s="13">
        <f>SUM(K48:L48)</f>
        <v>10000000</v>
      </c>
      <c r="N48" s="53"/>
      <c r="O48" s="132"/>
      <c r="P48" s="74"/>
      <c r="Q48" s="74"/>
      <c r="R48" s="74"/>
      <c r="S48" s="29"/>
      <c r="T48" s="61"/>
      <c r="U48" s="27"/>
      <c r="V48" s="27"/>
      <c r="W48" s="27"/>
      <c r="X48" s="27"/>
    </row>
    <row r="49" spans="1:24" x14ac:dyDescent="0.3">
      <c r="A49" s="2"/>
      <c r="B49" s="2"/>
      <c r="C49" s="2"/>
      <c r="D49" s="15"/>
      <c r="E49" s="15"/>
      <c r="F49" s="19">
        <f>SUM(F48)</f>
        <v>10000000</v>
      </c>
      <c r="G49" s="19"/>
      <c r="H49" s="15"/>
      <c r="I49" s="19"/>
      <c r="J49" s="23"/>
      <c r="K49" s="19"/>
      <c r="L49" s="19">
        <f>SUM(L48)</f>
        <v>10000000</v>
      </c>
      <c r="M49" s="17">
        <f>SUM(M48)</f>
        <v>10000000</v>
      </c>
      <c r="N49" s="53"/>
      <c r="O49" s="136">
        <v>10000000</v>
      </c>
      <c r="P49" s="121">
        <v>10000000</v>
      </c>
      <c r="Q49" s="124"/>
      <c r="R49" s="125"/>
      <c r="S49" s="35"/>
      <c r="T49" s="63"/>
      <c r="U49" s="34"/>
      <c r="V49" s="34"/>
      <c r="W49" s="34"/>
      <c r="X49" s="34"/>
    </row>
    <row r="50" spans="1:24" x14ac:dyDescent="0.3">
      <c r="A50" s="114" t="s">
        <v>32</v>
      </c>
      <c r="B50" s="115" t="s">
        <v>120</v>
      </c>
      <c r="C50" s="114"/>
      <c r="D50" s="116"/>
      <c r="E50" s="116"/>
      <c r="F50" s="117"/>
      <c r="G50" s="117"/>
      <c r="H50" s="116"/>
      <c r="I50" s="117"/>
      <c r="J50" s="119"/>
      <c r="K50" s="25"/>
      <c r="L50" s="32">
        <v>10000000</v>
      </c>
      <c r="M50" s="13">
        <f>SUM(K50:L50)</f>
        <v>10000000</v>
      </c>
      <c r="N50" s="55"/>
      <c r="O50" s="132"/>
      <c r="P50" s="82"/>
      <c r="Q50" s="74"/>
      <c r="R50" s="74"/>
      <c r="S50" s="35"/>
      <c r="T50" s="70"/>
      <c r="U50" s="51"/>
      <c r="V50" s="51"/>
      <c r="W50" s="51"/>
      <c r="X50" s="51"/>
    </row>
    <row r="51" spans="1:24" x14ac:dyDescent="0.3">
      <c r="A51" s="114"/>
      <c r="B51" s="115"/>
      <c r="C51" s="114"/>
      <c r="D51" s="116"/>
      <c r="E51" s="116"/>
      <c r="F51" s="117"/>
      <c r="G51" s="117"/>
      <c r="H51" s="116"/>
      <c r="I51" s="117"/>
      <c r="J51" s="119"/>
      <c r="K51" s="19"/>
      <c r="L51" s="19">
        <f>SUM(L50)</f>
        <v>10000000</v>
      </c>
      <c r="M51" s="17">
        <f>SUM(M50)</f>
        <v>10000000</v>
      </c>
      <c r="N51" s="53"/>
      <c r="O51" s="136">
        <v>10000000</v>
      </c>
      <c r="P51" s="121">
        <v>10000000</v>
      </c>
      <c r="Q51" s="124"/>
      <c r="R51" s="125"/>
      <c r="S51" s="29"/>
      <c r="T51" s="61"/>
      <c r="U51" s="27"/>
      <c r="V51" s="27"/>
      <c r="W51" s="27"/>
      <c r="X51" s="27"/>
    </row>
    <row r="52" spans="1:24" x14ac:dyDescent="0.3">
      <c r="A52" s="114"/>
      <c r="B52" s="114"/>
      <c r="C52" s="114"/>
      <c r="D52" s="116"/>
      <c r="E52" s="116"/>
      <c r="F52" s="117"/>
      <c r="G52" s="117"/>
      <c r="H52" s="116"/>
      <c r="I52" s="117"/>
      <c r="J52" s="119"/>
      <c r="K52" s="25"/>
      <c r="L52" s="25"/>
      <c r="M52" s="25"/>
      <c r="N52" s="53"/>
      <c r="O52" s="132"/>
      <c r="P52" s="74"/>
      <c r="Q52" s="74"/>
      <c r="R52" s="74"/>
      <c r="S52" s="35"/>
      <c r="T52" s="63"/>
      <c r="U52" s="34"/>
      <c r="V52" s="34"/>
      <c r="W52" s="34"/>
      <c r="X52" s="34"/>
    </row>
    <row r="53" spans="1:24" x14ac:dyDescent="0.3">
      <c r="A53" s="3" t="s">
        <v>33</v>
      </c>
      <c r="B53" s="3"/>
      <c r="C53" s="3"/>
      <c r="D53" s="5"/>
      <c r="E53" s="5"/>
      <c r="F53" s="5"/>
      <c r="G53" s="5"/>
      <c r="H53" s="5"/>
      <c r="I53" s="5"/>
      <c r="J53" s="5"/>
      <c r="K53" s="5"/>
      <c r="L53" s="5"/>
      <c r="M53" s="5"/>
      <c r="N53" s="54"/>
      <c r="O53" s="132"/>
      <c r="P53" s="74"/>
      <c r="Q53" s="74"/>
      <c r="R53" s="74"/>
      <c r="S53" s="33"/>
      <c r="T53" s="109"/>
      <c r="U53" s="110"/>
      <c r="V53" s="110"/>
      <c r="W53" s="110"/>
      <c r="X53" s="110"/>
    </row>
    <row r="54" spans="1:24" x14ac:dyDescent="0.3">
      <c r="A54" s="2" t="s">
        <v>34</v>
      </c>
      <c r="B54" s="6" t="s">
        <v>135</v>
      </c>
      <c r="C54" s="6">
        <v>24</v>
      </c>
      <c r="D54" t="s">
        <v>76</v>
      </c>
      <c r="E54" t="s">
        <v>55</v>
      </c>
      <c r="F54" s="1">
        <v>60000000</v>
      </c>
      <c r="G54" s="1"/>
      <c r="I54" s="1">
        <v>5228000</v>
      </c>
      <c r="J54" s="1">
        <f>F54-I54</f>
        <v>54772000</v>
      </c>
      <c r="K54" s="1"/>
      <c r="L54" s="1"/>
      <c r="M54" s="1"/>
      <c r="N54" s="53" t="s">
        <v>102</v>
      </c>
      <c r="O54" s="132"/>
      <c r="P54" s="74"/>
      <c r="Q54" s="74"/>
      <c r="R54" s="74"/>
      <c r="S54" s="29"/>
      <c r="T54" s="61"/>
      <c r="U54" s="27"/>
      <c r="V54" s="27" t="s">
        <v>69</v>
      </c>
      <c r="W54" s="27" t="s">
        <v>21</v>
      </c>
      <c r="X54" s="27"/>
    </row>
    <row r="55" spans="1:24" x14ac:dyDescent="0.3">
      <c r="A55" s="2"/>
      <c r="B55" s="6" t="s">
        <v>136</v>
      </c>
      <c r="C55" s="2"/>
      <c r="D55" s="15"/>
      <c r="E55" s="15"/>
      <c r="F55" s="19">
        <f>SUM(F54:F54)</f>
        <v>60000000</v>
      </c>
      <c r="G55" s="19"/>
      <c r="H55" s="15"/>
      <c r="I55" s="19">
        <f>SUM(I54:I54)</f>
        <v>5228000</v>
      </c>
      <c r="J55" s="19">
        <f>SUM(J54:J54)</f>
        <v>54772000</v>
      </c>
      <c r="K55" s="16"/>
      <c r="L55" s="19">
        <v>3555000</v>
      </c>
      <c r="M55" s="17">
        <f>SUM(K55:L55)</f>
        <v>3555000</v>
      </c>
      <c r="N55" s="53"/>
      <c r="O55" s="134">
        <v>3555000</v>
      </c>
      <c r="P55" s="122">
        <v>3555000</v>
      </c>
      <c r="Q55" s="122">
        <v>0</v>
      </c>
      <c r="R55" s="123">
        <v>0</v>
      </c>
      <c r="S55" s="105"/>
      <c r="T55" s="63"/>
      <c r="U55" s="34"/>
      <c r="V55" s="34"/>
      <c r="W55" s="34"/>
      <c r="X55" s="34"/>
    </row>
    <row r="56" spans="1:24" x14ac:dyDescent="0.3">
      <c r="A56" s="2"/>
      <c r="B56" s="6" t="s">
        <v>137</v>
      </c>
      <c r="C56" s="2"/>
      <c r="N56" s="55"/>
      <c r="O56" s="132"/>
      <c r="P56" s="74"/>
      <c r="Q56" s="74"/>
      <c r="R56" s="74"/>
      <c r="S56" s="29"/>
      <c r="T56" s="70"/>
      <c r="U56" s="51"/>
      <c r="V56" s="51"/>
      <c r="W56" s="51"/>
      <c r="X56" s="51"/>
    </row>
    <row r="57" spans="1:24" x14ac:dyDescent="0.3">
      <c r="A57" s="3" t="s">
        <v>35</v>
      </c>
      <c r="B57" s="3"/>
      <c r="C57" s="3"/>
      <c r="D57" s="5"/>
      <c r="E57" s="5"/>
      <c r="F57" s="5"/>
      <c r="G57" s="5"/>
      <c r="H57" s="5"/>
      <c r="I57" s="5"/>
      <c r="J57" s="5"/>
      <c r="K57" s="5"/>
      <c r="L57" s="5"/>
      <c r="M57" s="5"/>
      <c r="N57" s="58"/>
      <c r="O57" s="132"/>
      <c r="P57" s="74"/>
      <c r="Q57" s="74"/>
      <c r="R57" s="74"/>
      <c r="S57" s="33"/>
      <c r="T57" s="66"/>
      <c r="U57" s="28"/>
      <c r="V57" s="28"/>
      <c r="W57" s="28"/>
      <c r="X57" s="28"/>
    </row>
    <row r="58" spans="1:24" x14ac:dyDescent="0.3">
      <c r="A58" s="2" t="s">
        <v>36</v>
      </c>
      <c r="B58" s="6" t="s">
        <v>134</v>
      </c>
      <c r="C58" s="6">
        <v>25</v>
      </c>
      <c r="D58" t="s">
        <v>37</v>
      </c>
      <c r="E58" t="s">
        <v>21</v>
      </c>
      <c r="F58" s="1">
        <v>63442000</v>
      </c>
      <c r="G58" s="1"/>
      <c r="H58" s="1"/>
      <c r="I58" s="1">
        <v>31804000</v>
      </c>
      <c r="J58" s="1">
        <f>F58-I58</f>
        <v>31638000</v>
      </c>
      <c r="K58" s="1"/>
      <c r="L58" s="1"/>
      <c r="M58" s="1"/>
      <c r="N58" s="55"/>
      <c r="O58" s="132"/>
      <c r="P58" s="74"/>
      <c r="Q58" s="74"/>
      <c r="R58" s="74"/>
      <c r="S58" s="29"/>
      <c r="T58" s="63"/>
      <c r="U58" s="34"/>
      <c r="V58" s="34" t="s">
        <v>21</v>
      </c>
      <c r="W58" s="34"/>
      <c r="X58" s="34"/>
    </row>
    <row r="59" spans="1:24" x14ac:dyDescent="0.3">
      <c r="A59" s="2"/>
      <c r="B59" s="2"/>
      <c r="C59" s="2"/>
      <c r="D59" s="15"/>
      <c r="E59" s="15"/>
      <c r="F59" s="19">
        <f>SUM(F58:F58)</f>
        <v>63442000</v>
      </c>
      <c r="G59" s="19"/>
      <c r="H59" s="19"/>
      <c r="I59" s="19">
        <f>SUM(I58:I58)</f>
        <v>31804000</v>
      </c>
      <c r="J59" s="19">
        <f>SUM(J58:J58)</f>
        <v>31638000</v>
      </c>
      <c r="K59" s="19">
        <v>6913000</v>
      </c>
      <c r="L59" s="19">
        <v>32941000</v>
      </c>
      <c r="M59" s="17">
        <f>SUM(K59:L59)</f>
        <v>39854000</v>
      </c>
      <c r="N59" s="53"/>
      <c r="O59" s="133">
        <v>27368330</v>
      </c>
      <c r="P59" s="121">
        <v>27368330</v>
      </c>
      <c r="Q59" s="122">
        <v>3400000</v>
      </c>
      <c r="R59" s="123">
        <v>23800000</v>
      </c>
      <c r="S59" s="105"/>
      <c r="T59" s="61"/>
      <c r="U59" s="27"/>
      <c r="V59" s="27"/>
      <c r="W59" s="27"/>
      <c r="X59" s="27"/>
    </row>
    <row r="60" spans="1:24" x14ac:dyDescent="0.3">
      <c r="A60" s="2" t="s">
        <v>38</v>
      </c>
      <c r="B60" s="6" t="s">
        <v>134</v>
      </c>
      <c r="C60" s="6">
        <v>26</v>
      </c>
      <c r="D60" t="s">
        <v>39</v>
      </c>
      <c r="E60" t="s">
        <v>21</v>
      </c>
      <c r="F60" s="1">
        <v>18205000</v>
      </c>
      <c r="G60" s="1"/>
      <c r="H60" s="1"/>
      <c r="I60" s="1">
        <v>635000</v>
      </c>
      <c r="J60" s="1">
        <f>F60-I60</f>
        <v>17570000</v>
      </c>
      <c r="K60" s="1"/>
      <c r="L60" s="1"/>
      <c r="M60" s="1"/>
      <c r="N60" s="55"/>
      <c r="O60" s="132"/>
      <c r="P60" s="74"/>
      <c r="Q60" s="74"/>
      <c r="R60" s="74"/>
      <c r="S60" s="29"/>
      <c r="T60" s="63"/>
      <c r="U60" s="34"/>
      <c r="V60" s="34" t="s">
        <v>21</v>
      </c>
      <c r="W60" s="34"/>
      <c r="X60" s="34"/>
    </row>
    <row r="61" spans="1:24" x14ac:dyDescent="0.3">
      <c r="A61" s="2"/>
      <c r="B61" s="2"/>
      <c r="C61" s="2"/>
      <c r="D61" s="15"/>
      <c r="E61" s="15"/>
      <c r="F61" s="19">
        <f>SUM(F60)</f>
        <v>18205000</v>
      </c>
      <c r="G61" s="19"/>
      <c r="H61" s="19"/>
      <c r="I61" s="19">
        <f>SUM(I60)</f>
        <v>635000</v>
      </c>
      <c r="J61" s="19">
        <f>SUM(J60)</f>
        <v>17570000</v>
      </c>
      <c r="K61" s="16"/>
      <c r="L61" s="19">
        <v>16205000</v>
      </c>
      <c r="M61" s="17">
        <f>SUM(K61:L61)</f>
        <v>16205000</v>
      </c>
      <c r="N61" s="53"/>
      <c r="O61" s="134">
        <v>5000000</v>
      </c>
      <c r="P61" s="122">
        <v>16205000</v>
      </c>
      <c r="Q61" s="122">
        <v>634723</v>
      </c>
      <c r="R61" s="123">
        <v>4443061</v>
      </c>
      <c r="S61" s="105"/>
      <c r="T61" s="61"/>
      <c r="U61" s="27"/>
      <c r="V61" s="27"/>
      <c r="W61" s="27"/>
      <c r="X61" s="27"/>
    </row>
    <row r="62" spans="1:24" x14ac:dyDescent="0.3">
      <c r="A62" s="2" t="s">
        <v>40</v>
      </c>
      <c r="B62" s="6" t="s">
        <v>147</v>
      </c>
      <c r="C62" s="6">
        <v>27</v>
      </c>
      <c r="D62" t="s">
        <v>84</v>
      </c>
      <c r="E62" t="s">
        <v>55</v>
      </c>
      <c r="F62" s="1">
        <v>452000</v>
      </c>
      <c r="G62" s="1"/>
      <c r="I62">
        <v>0</v>
      </c>
      <c r="J62" s="46">
        <f>F62-I62</f>
        <v>452000</v>
      </c>
      <c r="K62" s="1"/>
      <c r="L62" s="1"/>
      <c r="M62" s="1"/>
      <c r="N62" s="55"/>
      <c r="O62" s="132"/>
      <c r="P62" s="74"/>
      <c r="Q62" s="74"/>
      <c r="R62" s="74"/>
      <c r="S62" s="29"/>
      <c r="T62" s="63"/>
      <c r="U62" s="34"/>
      <c r="V62" s="34"/>
      <c r="W62" s="34" t="s">
        <v>69</v>
      </c>
      <c r="X62" s="34"/>
    </row>
    <row r="63" spans="1:24" x14ac:dyDescent="0.3">
      <c r="A63" s="2"/>
      <c r="B63" s="2"/>
      <c r="C63" s="6">
        <v>28</v>
      </c>
      <c r="D63" t="s">
        <v>85</v>
      </c>
      <c r="E63" t="s">
        <v>55</v>
      </c>
      <c r="F63" s="1">
        <v>400000</v>
      </c>
      <c r="G63" s="1"/>
      <c r="I63" s="1">
        <v>800000</v>
      </c>
      <c r="J63" s="48">
        <f>F63-I63</f>
        <v>-400000</v>
      </c>
      <c r="K63" s="7"/>
      <c r="L63" s="7"/>
      <c r="M63" s="7"/>
      <c r="N63" s="53"/>
      <c r="O63" s="132"/>
      <c r="P63" s="74"/>
      <c r="Q63" s="74"/>
      <c r="R63" s="74"/>
      <c r="S63" s="35"/>
      <c r="T63" s="61"/>
      <c r="U63" s="27"/>
      <c r="V63" s="27" t="s">
        <v>10</v>
      </c>
      <c r="W63" s="27" t="s">
        <v>22</v>
      </c>
      <c r="X63" s="27" t="s">
        <v>74</v>
      </c>
    </row>
    <row r="64" spans="1:24" x14ac:dyDescent="0.3">
      <c r="A64" s="2"/>
      <c r="B64" s="2"/>
      <c r="C64" s="6">
        <v>29</v>
      </c>
      <c r="D64" t="s">
        <v>86</v>
      </c>
      <c r="E64" t="s">
        <v>55</v>
      </c>
      <c r="F64" s="1">
        <v>2712000</v>
      </c>
      <c r="G64" s="1"/>
      <c r="I64" s="1">
        <v>2385000</v>
      </c>
      <c r="J64" s="46">
        <f>F64-I64</f>
        <v>327000</v>
      </c>
      <c r="K64" s="1"/>
      <c r="L64" s="1"/>
      <c r="M64" s="1"/>
      <c r="N64" s="55"/>
      <c r="O64" s="132"/>
      <c r="P64" s="74"/>
      <c r="Q64" s="74"/>
      <c r="R64" s="74"/>
      <c r="S64" s="29"/>
      <c r="T64" s="63"/>
      <c r="U64" s="34"/>
      <c r="V64" s="34" t="s">
        <v>10</v>
      </c>
      <c r="W64" s="34" t="s">
        <v>69</v>
      </c>
      <c r="X64" s="34"/>
    </row>
    <row r="65" spans="1:24" x14ac:dyDescent="0.3">
      <c r="A65" s="2"/>
      <c r="B65" s="2"/>
      <c r="C65" s="6">
        <v>30</v>
      </c>
      <c r="D65" t="s">
        <v>87</v>
      </c>
      <c r="E65" t="s">
        <v>55</v>
      </c>
      <c r="F65" s="1">
        <v>2825000</v>
      </c>
      <c r="G65" s="1"/>
      <c r="I65" s="1">
        <v>4090000</v>
      </c>
      <c r="J65" s="48">
        <f>F65-I65</f>
        <v>-1265000</v>
      </c>
      <c r="K65" s="7"/>
      <c r="L65" s="7"/>
      <c r="M65" s="7"/>
      <c r="N65" s="53"/>
      <c r="O65" s="132"/>
      <c r="P65" s="74"/>
      <c r="Q65" s="74"/>
      <c r="R65" s="74"/>
      <c r="S65" s="35"/>
      <c r="T65" s="61"/>
      <c r="U65" s="27"/>
      <c r="V65" s="27" t="s">
        <v>10</v>
      </c>
      <c r="W65" s="27" t="s">
        <v>22</v>
      </c>
      <c r="X65" s="27" t="s">
        <v>74</v>
      </c>
    </row>
    <row r="66" spans="1:24" x14ac:dyDescent="0.3">
      <c r="A66" s="2"/>
      <c r="B66" s="2"/>
      <c r="C66" s="2"/>
      <c r="D66" s="15"/>
      <c r="E66" s="15"/>
      <c r="F66" s="19">
        <f>SUM(F62:F65)</f>
        <v>6389000</v>
      </c>
      <c r="G66" s="19"/>
      <c r="H66" s="15"/>
      <c r="I66" s="19">
        <f>SUM(I62:I65)</f>
        <v>7275000</v>
      </c>
      <c r="J66" s="17">
        <f>SUM(J62:J65)</f>
        <v>-886000</v>
      </c>
      <c r="K66" s="17"/>
      <c r="L66" s="20">
        <v>2800000</v>
      </c>
      <c r="M66" s="17">
        <f>SUM(K66:L66)</f>
        <v>2800000</v>
      </c>
      <c r="N66" s="55"/>
      <c r="O66" s="134">
        <v>2800000</v>
      </c>
      <c r="P66" s="126">
        <v>0</v>
      </c>
      <c r="Q66" s="122">
        <v>621123</v>
      </c>
      <c r="R66" s="123">
        <v>4347860</v>
      </c>
      <c r="S66" s="105"/>
      <c r="T66" s="63"/>
      <c r="U66" s="34"/>
      <c r="V66" s="34"/>
      <c r="W66" s="34"/>
      <c r="X66" s="36" t="s">
        <v>144</v>
      </c>
    </row>
    <row r="67" spans="1:24" x14ac:dyDescent="0.3">
      <c r="A67" s="2" t="s">
        <v>41</v>
      </c>
      <c r="B67" s="6"/>
      <c r="C67" s="6">
        <v>31</v>
      </c>
      <c r="D67" t="s">
        <v>70</v>
      </c>
      <c r="E67" s="10"/>
      <c r="F67" s="1">
        <v>7310250</v>
      </c>
      <c r="G67" s="1"/>
      <c r="H67" s="12"/>
      <c r="I67" s="1">
        <v>5713979</v>
      </c>
      <c r="J67" s="46">
        <f>F67-I67</f>
        <v>1596271</v>
      </c>
      <c r="K67" s="1"/>
      <c r="L67" s="1"/>
      <c r="M67" s="1"/>
      <c r="N67" s="53"/>
      <c r="O67" s="132"/>
      <c r="P67" s="74"/>
      <c r="Q67" s="74"/>
      <c r="R67" s="74"/>
      <c r="S67" s="29"/>
      <c r="T67" s="61"/>
      <c r="U67" s="27"/>
      <c r="V67" s="27"/>
      <c r="W67" s="27" t="s">
        <v>170</v>
      </c>
      <c r="X67" s="27" t="s">
        <v>98</v>
      </c>
    </row>
    <row r="68" spans="1:24" x14ac:dyDescent="0.3">
      <c r="A68" s="2"/>
      <c r="B68" s="2"/>
      <c r="C68" s="2"/>
      <c r="D68" s="15"/>
      <c r="E68" s="15"/>
      <c r="F68" s="41">
        <f>SUM(F67:F67)</f>
        <v>7310250</v>
      </c>
      <c r="G68" s="41"/>
      <c r="H68" s="19"/>
      <c r="I68" s="19">
        <f>SUM(I67:I67)</f>
        <v>5713979</v>
      </c>
      <c r="J68" s="19">
        <f>SUM(J67:J67)</f>
        <v>1596271</v>
      </c>
      <c r="K68" s="19">
        <v>1348000</v>
      </c>
      <c r="L68" s="19">
        <v>1287000</v>
      </c>
      <c r="M68" s="17">
        <f>SUM(K68:L68)</f>
        <v>2635000</v>
      </c>
      <c r="N68" s="53"/>
      <c r="O68" s="132">
        <v>0</v>
      </c>
      <c r="P68" s="74">
        <v>0</v>
      </c>
      <c r="Q68" s="74">
        <v>0</v>
      </c>
      <c r="R68" s="74"/>
      <c r="S68" s="35"/>
      <c r="T68" s="63"/>
      <c r="U68" s="34"/>
      <c r="V68" s="34"/>
      <c r="W68" s="34" t="s">
        <v>22</v>
      </c>
      <c r="X68" s="34" t="s">
        <v>149</v>
      </c>
    </row>
    <row r="69" spans="1:24" x14ac:dyDescent="0.3">
      <c r="A69" s="2" t="s">
        <v>42</v>
      </c>
      <c r="B69" s="6" t="s">
        <v>134</v>
      </c>
      <c r="C69" s="6">
        <v>32</v>
      </c>
      <c r="D69" t="s">
        <v>71</v>
      </c>
      <c r="E69" t="s">
        <v>55</v>
      </c>
      <c r="F69" s="1">
        <v>1228709</v>
      </c>
      <c r="G69" s="1"/>
      <c r="H69" s="1"/>
      <c r="I69" s="1">
        <v>849893</v>
      </c>
      <c r="J69" s="46">
        <v>378816</v>
      </c>
      <c r="K69" s="1"/>
      <c r="L69" s="1"/>
      <c r="M69" s="1"/>
      <c r="N69" s="53"/>
      <c r="O69" s="132"/>
      <c r="P69" s="74"/>
      <c r="Q69" s="74"/>
      <c r="R69" s="74"/>
      <c r="S69" s="29"/>
      <c r="T69" s="61"/>
      <c r="U69" s="27"/>
      <c r="V69" s="27" t="s">
        <v>21</v>
      </c>
      <c r="W69" s="27"/>
      <c r="X69" s="27"/>
    </row>
    <row r="70" spans="1:24" x14ac:dyDescent="0.3">
      <c r="A70" s="2"/>
      <c r="B70" s="2"/>
      <c r="C70" s="2"/>
      <c r="D70" s="15"/>
      <c r="E70" s="15"/>
      <c r="F70" s="19">
        <f>SUM(F69:F69)</f>
        <v>1228709</v>
      </c>
      <c r="G70" s="19"/>
      <c r="H70" s="19"/>
      <c r="I70" s="19">
        <f>SUM(I69:I69)</f>
        <v>849893</v>
      </c>
      <c r="J70" s="19">
        <f>SUM(J69:J69)</f>
        <v>378816</v>
      </c>
      <c r="K70" s="16"/>
      <c r="L70" s="19">
        <v>19768000</v>
      </c>
      <c r="M70" s="17">
        <f>SUM(K70:L70)</f>
        <v>19768000</v>
      </c>
      <c r="N70" s="53"/>
      <c r="O70" s="134">
        <v>3500000</v>
      </c>
      <c r="P70" s="127">
        <v>34030610</v>
      </c>
      <c r="Q70" s="128">
        <v>500000</v>
      </c>
      <c r="R70" s="129">
        <v>3500000</v>
      </c>
      <c r="S70" s="112"/>
      <c r="T70" s="63"/>
      <c r="U70" s="34"/>
      <c r="V70" s="34"/>
      <c r="W70" s="34"/>
      <c r="X70" s="34" t="s">
        <v>151</v>
      </c>
    </row>
    <row r="71" spans="1:24" x14ac:dyDescent="0.3">
      <c r="A71" s="2" t="s">
        <v>43</v>
      </c>
      <c r="B71" s="6" t="s">
        <v>134</v>
      </c>
      <c r="C71" s="6">
        <v>33</v>
      </c>
      <c r="D71" t="s">
        <v>89</v>
      </c>
      <c r="E71" t="s">
        <v>55</v>
      </c>
      <c r="F71" s="1">
        <v>38207000</v>
      </c>
      <c r="G71" s="1"/>
      <c r="I71" s="1">
        <v>26995591</v>
      </c>
      <c r="J71" s="1">
        <f>F71-I71</f>
        <v>11211409</v>
      </c>
      <c r="K71" s="1"/>
      <c r="L71" s="1"/>
      <c r="M71" s="1"/>
      <c r="N71" s="55"/>
      <c r="O71" s="132"/>
      <c r="P71" s="74"/>
      <c r="Q71" s="74"/>
      <c r="R71" s="74"/>
      <c r="S71" s="29"/>
      <c r="T71" s="70"/>
      <c r="U71" s="111"/>
      <c r="V71" s="51" t="s">
        <v>10</v>
      </c>
      <c r="W71" s="51"/>
      <c r="X71" s="51"/>
    </row>
    <row r="72" spans="1:24" x14ac:dyDescent="0.3">
      <c r="A72" s="2"/>
      <c r="B72" s="2"/>
      <c r="C72" s="6">
        <v>34</v>
      </c>
      <c r="D72" t="s">
        <v>90</v>
      </c>
      <c r="E72" t="s">
        <v>55</v>
      </c>
      <c r="F72" s="1">
        <v>37146000</v>
      </c>
      <c r="G72" s="1"/>
      <c r="I72" s="1">
        <v>12490209</v>
      </c>
      <c r="J72" s="1">
        <f>F72-I72</f>
        <v>24655791</v>
      </c>
      <c r="K72" s="1"/>
      <c r="L72" s="1"/>
      <c r="M72" s="1"/>
      <c r="N72" s="53"/>
      <c r="O72" s="132"/>
      <c r="P72" s="74"/>
      <c r="Q72" s="74"/>
      <c r="R72" s="74"/>
      <c r="S72" s="35"/>
      <c r="T72" s="61"/>
      <c r="U72" s="27"/>
      <c r="V72" s="27" t="s">
        <v>10</v>
      </c>
      <c r="W72" s="27"/>
      <c r="X72" s="27"/>
    </row>
    <row r="73" spans="1:24" x14ac:dyDescent="0.3">
      <c r="A73" s="2"/>
      <c r="B73" s="2"/>
      <c r="C73" s="6"/>
      <c r="D73" s="15"/>
      <c r="E73" s="15"/>
      <c r="F73" s="19">
        <f>SUM(F71:F72)</f>
        <v>75353000</v>
      </c>
      <c r="G73" s="19"/>
      <c r="H73" s="22"/>
      <c r="I73" s="19">
        <f>SUM(I71:I72)</f>
        <v>39485800</v>
      </c>
      <c r="J73" s="19">
        <f>SUM(J71:J72)</f>
        <v>35867200</v>
      </c>
      <c r="K73" s="16"/>
      <c r="L73" s="19">
        <v>26100000</v>
      </c>
      <c r="M73" s="17">
        <f>SUM(K73:L73)</f>
        <v>26100000</v>
      </c>
      <c r="N73" s="55"/>
      <c r="O73" s="133">
        <v>30000000</v>
      </c>
      <c r="P73" s="122">
        <v>42000000</v>
      </c>
      <c r="Q73" s="122">
        <v>4325273</v>
      </c>
      <c r="R73" s="123">
        <v>30276911</v>
      </c>
      <c r="S73" s="106"/>
      <c r="T73" s="63"/>
      <c r="U73" s="34"/>
      <c r="V73" s="34"/>
      <c r="W73" s="34"/>
      <c r="X73" s="34"/>
    </row>
    <row r="74" spans="1:24" x14ac:dyDescent="0.3">
      <c r="A74" s="2" t="s">
        <v>44</v>
      </c>
      <c r="B74" s="6" t="s">
        <v>134</v>
      </c>
      <c r="C74" s="6">
        <v>35</v>
      </c>
      <c r="D74" t="s">
        <v>91</v>
      </c>
      <c r="E74" t="s">
        <v>55</v>
      </c>
      <c r="F74" s="1">
        <v>11602000</v>
      </c>
      <c r="G74" s="1"/>
      <c r="H74" s="1"/>
      <c r="I74" s="1">
        <v>6255784</v>
      </c>
      <c r="J74" s="1">
        <f>F74-I74</f>
        <v>5346216</v>
      </c>
      <c r="K74" s="1"/>
      <c r="L74" s="1"/>
      <c r="M74" s="1"/>
      <c r="N74" s="55"/>
      <c r="O74" s="132"/>
      <c r="P74" s="74"/>
      <c r="Q74" s="74"/>
      <c r="R74" s="74"/>
      <c r="S74" s="35"/>
      <c r="T74" s="63"/>
      <c r="U74" s="34"/>
      <c r="V74" s="34" t="s">
        <v>21</v>
      </c>
      <c r="W74" s="34"/>
      <c r="X74" s="34"/>
    </row>
    <row r="75" spans="1:24" x14ac:dyDescent="0.3">
      <c r="A75" s="2"/>
      <c r="B75" s="2"/>
      <c r="C75" s="6">
        <v>36</v>
      </c>
      <c r="D75" t="s">
        <v>92</v>
      </c>
      <c r="F75" s="1">
        <v>13971000</v>
      </c>
      <c r="G75" s="1"/>
      <c r="H75" s="1"/>
      <c r="I75" s="1">
        <v>7492246</v>
      </c>
      <c r="J75" s="1">
        <f>F75-I75</f>
        <v>6478754</v>
      </c>
      <c r="K75" s="1"/>
      <c r="L75" s="1"/>
      <c r="M75" s="1"/>
      <c r="N75" s="53"/>
      <c r="O75" s="132"/>
      <c r="P75" s="74"/>
      <c r="Q75" s="74"/>
      <c r="R75" s="74"/>
      <c r="S75" s="29"/>
      <c r="T75" s="61"/>
      <c r="U75" s="27"/>
      <c r="V75" s="27" t="s">
        <v>10</v>
      </c>
      <c r="W75" s="27"/>
      <c r="X75" s="27"/>
    </row>
    <row r="76" spans="1:24" x14ac:dyDescent="0.3">
      <c r="A76" s="2"/>
      <c r="B76" s="2"/>
      <c r="C76" s="6"/>
      <c r="D76" s="15"/>
      <c r="E76" s="15"/>
      <c r="F76" s="19">
        <f>SUM(F74:F75)</f>
        <v>25573000</v>
      </c>
      <c r="G76" s="19"/>
      <c r="H76" s="19"/>
      <c r="I76" s="19">
        <f>SUM(I74:I75)</f>
        <v>13748030</v>
      </c>
      <c r="J76" s="19">
        <f>SUM(J74:J75)</f>
        <v>11824970</v>
      </c>
      <c r="K76" s="19">
        <v>2068000</v>
      </c>
      <c r="L76" s="19">
        <v>21000000</v>
      </c>
      <c r="M76" s="17">
        <f>SUM(K76:L76)</f>
        <v>23068000</v>
      </c>
      <c r="N76" s="55"/>
      <c r="O76" s="133">
        <v>10000000</v>
      </c>
      <c r="P76" s="122">
        <v>13799226</v>
      </c>
      <c r="Q76" s="122">
        <v>1564771</v>
      </c>
      <c r="R76" s="123">
        <v>10953399</v>
      </c>
      <c r="S76" s="105"/>
      <c r="T76" s="63"/>
      <c r="U76" s="34"/>
      <c r="V76" s="34"/>
      <c r="W76" s="34"/>
      <c r="X76" s="34"/>
    </row>
    <row r="77" spans="1:24" x14ac:dyDescent="0.3">
      <c r="A77" s="2" t="s">
        <v>45</v>
      </c>
      <c r="B77" s="6" t="s">
        <v>147</v>
      </c>
      <c r="C77" s="6">
        <v>37</v>
      </c>
      <c r="D77" s="14" t="s">
        <v>125</v>
      </c>
      <c r="E77" t="s">
        <v>21</v>
      </c>
      <c r="F77" s="1">
        <v>49193740</v>
      </c>
      <c r="G77" s="1"/>
      <c r="I77" s="1">
        <v>47631849</v>
      </c>
      <c r="J77" s="46">
        <f>F77-I77</f>
        <v>1561891</v>
      </c>
      <c r="K77" s="1"/>
      <c r="L77" s="1"/>
      <c r="M77" s="1"/>
      <c r="N77" s="53"/>
      <c r="O77" s="132"/>
      <c r="P77" s="74"/>
      <c r="Q77" s="74"/>
      <c r="R77" s="74"/>
      <c r="S77" s="29"/>
      <c r="T77" s="61"/>
      <c r="U77" s="27"/>
      <c r="V77" s="27" t="s">
        <v>69</v>
      </c>
      <c r="W77" s="27"/>
      <c r="X77" s="30" t="s">
        <v>68</v>
      </c>
    </row>
    <row r="78" spans="1:24" x14ac:dyDescent="0.3">
      <c r="A78" s="2"/>
      <c r="B78" s="2"/>
      <c r="C78" s="6">
        <v>38</v>
      </c>
      <c r="D78" s="14" t="s">
        <v>88</v>
      </c>
      <c r="E78" t="s">
        <v>10</v>
      </c>
      <c r="F78" s="1">
        <v>14401807</v>
      </c>
      <c r="G78" s="1"/>
      <c r="I78" s="1">
        <v>10020096</v>
      </c>
      <c r="J78" s="1">
        <f>F78-I78</f>
        <v>4381711</v>
      </c>
      <c r="K78" s="1"/>
      <c r="L78" s="1"/>
      <c r="M78" s="1"/>
      <c r="N78" s="55"/>
      <c r="O78" s="132"/>
      <c r="P78" s="74"/>
      <c r="Q78" s="74"/>
      <c r="R78" s="74"/>
      <c r="S78" s="35"/>
      <c r="T78" s="67"/>
      <c r="U78" s="34"/>
      <c r="V78" s="34"/>
      <c r="W78" s="34"/>
      <c r="X78" s="36"/>
    </row>
    <row r="79" spans="1:24" x14ac:dyDescent="0.3">
      <c r="A79" s="2"/>
      <c r="B79" s="2"/>
      <c r="C79" s="6"/>
      <c r="D79" s="18"/>
      <c r="E79" s="15"/>
      <c r="F79" s="19">
        <f>SUM(F77:F78)</f>
        <v>63595547</v>
      </c>
      <c r="G79" s="19"/>
      <c r="H79" s="22"/>
      <c r="I79" s="19">
        <f>SUM(I77:I78)</f>
        <v>57651945</v>
      </c>
      <c r="J79" s="19">
        <f>SUM(J77:J78)</f>
        <v>5943602</v>
      </c>
      <c r="K79" s="16"/>
      <c r="L79" s="19">
        <v>0</v>
      </c>
      <c r="M79" s="17">
        <f>SUM(K79:L79)</f>
        <v>0</v>
      </c>
      <c r="N79" s="55"/>
      <c r="O79" s="132">
        <v>0</v>
      </c>
      <c r="P79" s="78">
        <v>0</v>
      </c>
      <c r="Q79" s="75"/>
      <c r="R79" s="74"/>
      <c r="S79" s="29"/>
      <c r="T79" s="67"/>
      <c r="U79" s="34"/>
      <c r="V79" s="34"/>
      <c r="W79" s="34"/>
      <c r="X79" s="36" t="s">
        <v>144</v>
      </c>
    </row>
    <row r="80" spans="1:24" x14ac:dyDescent="0.3">
      <c r="A80" s="2" t="s">
        <v>46</v>
      </c>
      <c r="B80" s="6" t="s">
        <v>134</v>
      </c>
      <c r="C80" s="6">
        <v>39</v>
      </c>
      <c r="D80" t="s">
        <v>63</v>
      </c>
      <c r="E80" t="s">
        <v>21</v>
      </c>
      <c r="F80" s="1">
        <v>5332000</v>
      </c>
      <c r="G80" s="1"/>
      <c r="H80" s="1"/>
      <c r="I80" s="1">
        <v>4070000</v>
      </c>
      <c r="J80" s="46">
        <f>F80-I80</f>
        <v>1262000</v>
      </c>
      <c r="N80" s="53"/>
      <c r="O80" s="132"/>
      <c r="P80" s="74"/>
      <c r="Q80" s="75"/>
      <c r="R80" s="74"/>
      <c r="S80" s="35"/>
      <c r="T80" s="61"/>
      <c r="U80" s="27"/>
      <c r="V80" s="27"/>
      <c r="W80" s="37">
        <v>41671</v>
      </c>
      <c r="X80" s="27" t="s">
        <v>94</v>
      </c>
    </row>
    <row r="81" spans="1:24" x14ac:dyDescent="0.3">
      <c r="A81" s="2"/>
      <c r="B81" s="2"/>
      <c r="C81" s="6">
        <v>40</v>
      </c>
      <c r="D81" t="s">
        <v>64</v>
      </c>
      <c r="E81" t="s">
        <v>21</v>
      </c>
      <c r="F81" s="1">
        <v>5332000</v>
      </c>
      <c r="G81" s="1"/>
      <c r="H81" s="1"/>
      <c r="I81" s="1">
        <v>4134000</v>
      </c>
      <c r="J81" s="46">
        <f>F81-I81</f>
        <v>1198000</v>
      </c>
      <c r="K81" s="1"/>
      <c r="L81" s="1"/>
      <c r="M81" s="1"/>
      <c r="N81" s="55"/>
      <c r="O81" s="132"/>
      <c r="P81" s="74"/>
      <c r="Q81" s="75"/>
      <c r="R81" s="74"/>
      <c r="S81" s="29"/>
      <c r="T81" s="63"/>
      <c r="U81" s="34"/>
      <c r="V81" s="34" t="s">
        <v>55</v>
      </c>
      <c r="W81" s="38">
        <v>41821</v>
      </c>
      <c r="X81" s="34"/>
    </row>
    <row r="82" spans="1:24" x14ac:dyDescent="0.3">
      <c r="A82" s="2"/>
      <c r="B82" s="2"/>
      <c r="C82" s="6">
        <v>41</v>
      </c>
      <c r="D82" t="s">
        <v>65</v>
      </c>
      <c r="E82" t="s">
        <v>21</v>
      </c>
      <c r="F82" s="1">
        <v>23099000</v>
      </c>
      <c r="G82" s="1"/>
      <c r="H82" s="1"/>
      <c r="I82" s="1">
        <v>647000</v>
      </c>
      <c r="J82" s="1">
        <f>F82-I82</f>
        <v>22452000</v>
      </c>
      <c r="K82" s="1"/>
      <c r="L82" s="1"/>
      <c r="M82" s="1"/>
      <c r="N82" s="53"/>
      <c r="O82" s="132"/>
      <c r="P82" s="74"/>
      <c r="Q82" s="75"/>
      <c r="R82" s="74"/>
      <c r="S82" s="35"/>
      <c r="T82" s="61"/>
      <c r="U82" s="27"/>
      <c r="V82" s="27" t="s">
        <v>55</v>
      </c>
      <c r="W82" s="37">
        <v>41913</v>
      </c>
      <c r="X82" s="27" t="s">
        <v>95</v>
      </c>
    </row>
    <row r="83" spans="1:24" x14ac:dyDescent="0.3">
      <c r="A83" s="2"/>
      <c r="B83" s="2"/>
      <c r="C83" s="6">
        <v>42</v>
      </c>
      <c r="D83" t="s">
        <v>66</v>
      </c>
      <c r="E83" t="s">
        <v>21</v>
      </c>
      <c r="F83" s="11">
        <v>30935444</v>
      </c>
      <c r="G83" s="11"/>
      <c r="H83" s="10"/>
      <c r="I83" s="11">
        <v>10012680</v>
      </c>
      <c r="J83" s="11">
        <f>F83-I83</f>
        <v>20922764</v>
      </c>
      <c r="K83" s="11"/>
      <c r="L83" s="11"/>
      <c r="M83" s="11"/>
      <c r="N83" s="55"/>
      <c r="O83" s="132"/>
      <c r="P83" s="74"/>
      <c r="Q83" s="75"/>
      <c r="R83" s="74"/>
      <c r="S83" s="29"/>
      <c r="T83" s="67"/>
      <c r="U83" s="34"/>
      <c r="V83" s="34" t="s">
        <v>10</v>
      </c>
      <c r="W83" s="38">
        <v>41821</v>
      </c>
      <c r="X83" s="34"/>
    </row>
    <row r="84" spans="1:24" x14ac:dyDescent="0.3">
      <c r="A84" s="2"/>
      <c r="B84" s="2"/>
      <c r="C84" s="6">
        <v>43</v>
      </c>
      <c r="D84" t="s">
        <v>93</v>
      </c>
      <c r="E84" t="s">
        <v>10</v>
      </c>
      <c r="F84" s="11">
        <v>5449000</v>
      </c>
      <c r="G84" s="11"/>
      <c r="H84" s="10"/>
      <c r="I84" s="11">
        <v>4721000</v>
      </c>
      <c r="J84" s="46">
        <f>F84-I84</f>
        <v>728000</v>
      </c>
      <c r="K84" s="11"/>
      <c r="L84" s="11"/>
      <c r="M84" s="11"/>
      <c r="N84" s="53"/>
      <c r="O84" s="132"/>
      <c r="P84" s="74"/>
      <c r="Q84" s="75"/>
      <c r="R84" s="74"/>
      <c r="S84" s="35"/>
      <c r="T84" s="68"/>
      <c r="U84" s="27"/>
      <c r="V84" s="27"/>
      <c r="W84" s="37">
        <v>41821</v>
      </c>
      <c r="X84" s="27"/>
    </row>
    <row r="85" spans="1:24" x14ac:dyDescent="0.3">
      <c r="A85" s="2"/>
      <c r="B85" s="2"/>
      <c r="C85" s="6"/>
      <c r="D85" s="15"/>
      <c r="E85" s="15"/>
      <c r="F85" s="19">
        <f>SUM(F81:F84)</f>
        <v>64815444</v>
      </c>
      <c r="G85" s="19"/>
      <c r="H85" s="22"/>
      <c r="I85" s="19">
        <f>SUM(I81:I84)</f>
        <v>19514680</v>
      </c>
      <c r="J85" s="19">
        <f>SUM(J81:J84)</f>
        <v>45300764</v>
      </c>
      <c r="K85" s="19">
        <v>3350000</v>
      </c>
      <c r="L85" s="19">
        <v>30347000</v>
      </c>
      <c r="M85" s="17">
        <f>SUM(K85:L85)</f>
        <v>33697000</v>
      </c>
      <c r="N85" s="55"/>
      <c r="O85" s="133">
        <v>15000000</v>
      </c>
      <c r="P85" s="122">
        <v>28442000</v>
      </c>
      <c r="Q85" s="122">
        <v>1156326</v>
      </c>
      <c r="R85" s="123">
        <v>8094280</v>
      </c>
      <c r="S85" s="106"/>
      <c r="T85" s="67"/>
      <c r="U85" s="34"/>
      <c r="V85" s="34"/>
      <c r="W85" s="34"/>
      <c r="X85" s="34"/>
    </row>
    <row r="86" spans="1:24" x14ac:dyDescent="0.3">
      <c r="A86" s="2" t="s">
        <v>47</v>
      </c>
      <c r="B86" s="6" t="s">
        <v>134</v>
      </c>
      <c r="C86" s="6">
        <v>44</v>
      </c>
      <c r="D86" t="s">
        <v>67</v>
      </c>
      <c r="E86" t="s">
        <v>21</v>
      </c>
      <c r="F86" s="1">
        <v>26484000</v>
      </c>
      <c r="G86" s="1"/>
      <c r="I86" s="1">
        <v>13115332</v>
      </c>
      <c r="J86" s="1">
        <f>F86-I86</f>
        <v>13368668</v>
      </c>
      <c r="K86" s="1"/>
      <c r="L86" s="1"/>
      <c r="M86" s="1"/>
      <c r="N86" s="55"/>
      <c r="O86" s="132"/>
      <c r="P86" s="74"/>
      <c r="Q86" s="74"/>
      <c r="R86" s="74"/>
      <c r="S86" s="35"/>
      <c r="T86" s="67"/>
      <c r="U86" s="34"/>
      <c r="V86" s="34" t="s">
        <v>21</v>
      </c>
      <c r="W86" s="34"/>
      <c r="X86" s="34"/>
    </row>
    <row r="87" spans="1:24" x14ac:dyDescent="0.3">
      <c r="A87" s="2"/>
      <c r="B87" s="2"/>
      <c r="C87" s="2"/>
      <c r="D87" s="15"/>
      <c r="E87" s="15"/>
      <c r="F87" s="19">
        <f>SUM(F86)</f>
        <v>26484000</v>
      </c>
      <c r="G87" s="19"/>
      <c r="H87" s="22"/>
      <c r="I87" s="19">
        <f>SUM(I86)</f>
        <v>13115332</v>
      </c>
      <c r="J87" s="19">
        <f>SUM(J86)</f>
        <v>13368668</v>
      </c>
      <c r="K87" s="19">
        <v>2780000</v>
      </c>
      <c r="L87" s="19">
        <v>13000000</v>
      </c>
      <c r="M87" s="17">
        <f>SUM(K87:L87)</f>
        <v>15780000</v>
      </c>
      <c r="N87" s="53"/>
      <c r="O87" s="133">
        <v>6000000</v>
      </c>
      <c r="P87" s="122">
        <v>15279707</v>
      </c>
      <c r="Q87" s="122">
        <v>497687</v>
      </c>
      <c r="R87" s="123">
        <v>3483809</v>
      </c>
      <c r="S87" s="106"/>
      <c r="T87" s="68"/>
      <c r="U87" s="27"/>
      <c r="V87" s="27"/>
      <c r="W87" s="27"/>
      <c r="X87" s="27"/>
    </row>
    <row r="88" spans="1:24" x14ac:dyDescent="0.3">
      <c r="A88" s="2" t="s">
        <v>48</v>
      </c>
      <c r="B88" s="6" t="s">
        <v>134</v>
      </c>
      <c r="C88" s="6">
        <v>45</v>
      </c>
      <c r="D88" t="s">
        <v>57</v>
      </c>
      <c r="E88" t="s">
        <v>21</v>
      </c>
      <c r="F88" s="11">
        <v>124321071</v>
      </c>
      <c r="G88" s="11"/>
      <c r="H88" s="11"/>
      <c r="I88" s="11">
        <v>104422681</v>
      </c>
      <c r="J88" s="11">
        <f>F88-I88</f>
        <v>19898390</v>
      </c>
      <c r="K88" s="11"/>
      <c r="L88" s="11"/>
      <c r="M88" s="11"/>
      <c r="N88" s="55"/>
      <c r="O88" s="132"/>
      <c r="P88" s="74"/>
      <c r="Q88" s="74"/>
      <c r="R88" s="74"/>
      <c r="S88" s="35"/>
      <c r="T88" s="67"/>
      <c r="U88" s="34"/>
      <c r="V88" s="34" t="s">
        <v>10</v>
      </c>
      <c r="W88" s="34"/>
      <c r="X88" s="34"/>
    </row>
    <row r="89" spans="1:24" x14ac:dyDescent="0.3">
      <c r="A89" s="2"/>
      <c r="B89" s="2"/>
      <c r="C89" s="6">
        <v>46</v>
      </c>
      <c r="D89" t="s">
        <v>58</v>
      </c>
      <c r="E89" t="s">
        <v>21</v>
      </c>
      <c r="F89" s="1">
        <v>24508000</v>
      </c>
      <c r="G89" s="1"/>
      <c r="H89" s="1"/>
      <c r="I89" s="1">
        <v>7601000</v>
      </c>
      <c r="J89" s="1">
        <f>F89-I89</f>
        <v>16907000</v>
      </c>
      <c r="K89" s="1"/>
      <c r="L89" s="1"/>
      <c r="M89" s="1"/>
      <c r="N89" s="53"/>
      <c r="O89" s="132"/>
      <c r="P89" s="74"/>
      <c r="Q89" s="74"/>
      <c r="R89" s="74"/>
      <c r="S89" s="29"/>
      <c r="T89" s="68"/>
      <c r="U89" s="27"/>
      <c r="V89" s="27" t="s">
        <v>69</v>
      </c>
      <c r="W89" s="27"/>
      <c r="X89" s="27"/>
    </row>
    <row r="90" spans="1:24" x14ac:dyDescent="0.3">
      <c r="A90" s="2"/>
      <c r="B90" s="2"/>
      <c r="C90" s="6">
        <v>47</v>
      </c>
      <c r="D90" t="s">
        <v>59</v>
      </c>
      <c r="E90" t="s">
        <v>60</v>
      </c>
      <c r="F90" s="1">
        <v>37080000</v>
      </c>
      <c r="G90" s="1"/>
      <c r="H90" s="1"/>
      <c r="I90" s="1">
        <v>14336704</v>
      </c>
      <c r="J90" s="1">
        <f>F90-I90</f>
        <v>22743296</v>
      </c>
      <c r="K90" s="1"/>
      <c r="L90" s="1"/>
      <c r="M90" s="1"/>
      <c r="N90" s="55"/>
      <c r="O90" s="132"/>
      <c r="P90" s="74"/>
      <c r="Q90" s="74"/>
      <c r="R90" s="74"/>
      <c r="S90" s="35"/>
      <c r="T90" s="67"/>
      <c r="U90" s="34"/>
      <c r="V90" s="34" t="s">
        <v>69</v>
      </c>
      <c r="W90" s="34"/>
      <c r="X90" s="34"/>
    </row>
    <row r="91" spans="1:24" x14ac:dyDescent="0.3">
      <c r="A91" s="2"/>
      <c r="B91" s="2"/>
      <c r="C91" s="6"/>
      <c r="D91" s="15"/>
      <c r="E91" s="15"/>
      <c r="F91" s="19">
        <f>SUM(F88:F90)</f>
        <v>185909071</v>
      </c>
      <c r="G91" s="19"/>
      <c r="H91" s="19"/>
      <c r="I91" s="19">
        <f>SUM(I88:I90)</f>
        <v>126360385</v>
      </c>
      <c r="J91" s="19">
        <f>SUM(J88:J90)</f>
        <v>59548686</v>
      </c>
      <c r="K91" s="16"/>
      <c r="L91" s="19">
        <v>16000000</v>
      </c>
      <c r="M91" s="17">
        <f>SUM(K91:L91)</f>
        <v>16000000</v>
      </c>
      <c r="N91" s="53"/>
      <c r="O91" s="133">
        <v>27000000</v>
      </c>
      <c r="P91" s="122">
        <v>65516020</v>
      </c>
      <c r="Q91" s="122">
        <v>3000000</v>
      </c>
      <c r="R91" s="123">
        <v>21000000</v>
      </c>
      <c r="S91" s="106"/>
      <c r="T91" s="68"/>
      <c r="U91" s="27"/>
      <c r="V91" s="27"/>
      <c r="W91" s="27"/>
      <c r="X91" s="27"/>
    </row>
    <row r="92" spans="1:24" x14ac:dyDescent="0.3">
      <c r="A92" s="2" t="s">
        <v>49</v>
      </c>
      <c r="B92" s="6" t="s">
        <v>134</v>
      </c>
      <c r="C92" s="6">
        <v>48</v>
      </c>
      <c r="D92" t="s">
        <v>77</v>
      </c>
      <c r="E92" t="s">
        <v>55</v>
      </c>
      <c r="F92" s="1">
        <v>2095000</v>
      </c>
      <c r="G92" s="1"/>
      <c r="H92" s="1"/>
      <c r="I92" s="1">
        <v>1702000</v>
      </c>
      <c r="J92" s="46">
        <f>F92-I92</f>
        <v>393000</v>
      </c>
      <c r="K92" s="1"/>
      <c r="L92" s="1"/>
      <c r="M92" s="1"/>
      <c r="N92" s="55"/>
      <c r="O92" s="132"/>
      <c r="P92" s="74"/>
      <c r="Q92" s="74"/>
      <c r="R92" s="74"/>
      <c r="S92" s="35"/>
      <c r="T92" s="63"/>
      <c r="U92" s="34"/>
      <c r="V92" s="34"/>
      <c r="W92" s="34"/>
      <c r="X92" s="34"/>
    </row>
    <row r="93" spans="1:24" x14ac:dyDescent="0.3">
      <c r="A93" s="2"/>
      <c r="B93" s="2"/>
      <c r="C93" s="6">
        <v>49</v>
      </c>
      <c r="D93" t="s">
        <v>78</v>
      </c>
      <c r="E93" t="s">
        <v>10</v>
      </c>
      <c r="F93" s="1">
        <v>24500000</v>
      </c>
      <c r="G93" s="1"/>
      <c r="I93" s="1">
        <v>10260531</v>
      </c>
      <c r="J93" s="1">
        <f>F93-I93</f>
        <v>14239469</v>
      </c>
      <c r="K93" s="1"/>
      <c r="L93" s="1"/>
      <c r="M93" s="1"/>
      <c r="N93" s="53"/>
      <c r="O93" s="132"/>
      <c r="P93" s="74"/>
      <c r="Q93" s="74"/>
      <c r="R93" s="74"/>
      <c r="S93" s="29"/>
      <c r="T93" s="61"/>
      <c r="U93" s="27"/>
      <c r="V93" s="27"/>
      <c r="W93" s="27"/>
      <c r="X93" s="27"/>
    </row>
    <row r="94" spans="1:24" x14ac:dyDescent="0.3">
      <c r="A94" s="2"/>
      <c r="B94" s="2"/>
      <c r="C94" s="6">
        <v>50</v>
      </c>
      <c r="D94" t="s">
        <v>79</v>
      </c>
      <c r="E94" t="s">
        <v>55</v>
      </c>
      <c r="F94" s="1">
        <v>15494000</v>
      </c>
      <c r="G94" s="1"/>
      <c r="I94" s="1">
        <v>17182000</v>
      </c>
      <c r="J94" s="48">
        <f>F94-I94</f>
        <v>-1688000</v>
      </c>
      <c r="K94" s="7"/>
      <c r="L94" s="7"/>
      <c r="M94" s="7"/>
      <c r="N94" s="55"/>
      <c r="O94" s="132"/>
      <c r="P94" s="74"/>
      <c r="Q94" s="74"/>
      <c r="R94" s="74"/>
      <c r="S94" s="35"/>
      <c r="T94" s="63"/>
      <c r="U94" s="34"/>
      <c r="V94" s="34"/>
      <c r="W94" s="34"/>
      <c r="X94" s="34"/>
    </row>
    <row r="95" spans="1:24" x14ac:dyDescent="0.3">
      <c r="A95" s="2"/>
      <c r="B95" s="2"/>
      <c r="C95" s="2"/>
      <c r="D95" s="15"/>
      <c r="E95" s="15"/>
      <c r="F95" s="20">
        <f>SUM(F92:F94)</f>
        <v>42089000</v>
      </c>
      <c r="G95" s="20"/>
      <c r="H95" s="24"/>
      <c r="I95" s="20">
        <f>SUM(I92:I94)</f>
        <v>29144531</v>
      </c>
      <c r="J95" s="20">
        <f>SUM(J92:J94)</f>
        <v>12944469</v>
      </c>
      <c r="K95" s="20">
        <v>157000</v>
      </c>
      <c r="L95" s="20">
        <v>1937000</v>
      </c>
      <c r="M95" s="17">
        <f>SUM(K95:L95)</f>
        <v>2094000</v>
      </c>
      <c r="N95" s="53"/>
      <c r="O95" s="133">
        <v>20000000</v>
      </c>
      <c r="P95" s="122">
        <v>28513770</v>
      </c>
      <c r="Q95" s="122">
        <v>2747161</v>
      </c>
      <c r="R95" s="123">
        <v>19230128</v>
      </c>
      <c r="S95" s="106"/>
      <c r="T95" s="61"/>
      <c r="U95" s="27"/>
      <c r="V95" s="27"/>
      <c r="W95" s="27"/>
      <c r="X95" s="27"/>
    </row>
    <row r="96" spans="1:24" x14ac:dyDescent="0.3">
      <c r="A96" s="2" t="s">
        <v>50</v>
      </c>
      <c r="B96" s="6" t="s">
        <v>134</v>
      </c>
      <c r="C96" s="6">
        <v>51</v>
      </c>
      <c r="D96" t="s">
        <v>72</v>
      </c>
      <c r="E96" t="s">
        <v>55</v>
      </c>
      <c r="F96" s="1">
        <v>37072000</v>
      </c>
      <c r="G96" s="1"/>
      <c r="H96" s="1"/>
      <c r="I96" s="1">
        <v>5054702</v>
      </c>
      <c r="J96" s="1">
        <f>F96-I96</f>
        <v>32017298</v>
      </c>
      <c r="K96" s="1"/>
      <c r="L96" s="1"/>
      <c r="M96" s="1"/>
      <c r="N96" s="55"/>
      <c r="O96" s="132"/>
      <c r="P96" s="74"/>
      <c r="Q96" s="74"/>
      <c r="R96" s="74"/>
      <c r="S96" s="35"/>
      <c r="T96" s="63"/>
      <c r="U96" s="34"/>
      <c r="V96" s="34" t="s">
        <v>10</v>
      </c>
      <c r="W96" s="34"/>
      <c r="X96" s="34"/>
    </row>
    <row r="97" spans="1:24" x14ac:dyDescent="0.3">
      <c r="A97" s="2"/>
      <c r="B97" s="2"/>
      <c r="C97" s="6">
        <v>52</v>
      </c>
      <c r="D97" t="s">
        <v>73</v>
      </c>
      <c r="E97" t="s">
        <v>55</v>
      </c>
      <c r="F97" s="1">
        <v>7442889</v>
      </c>
      <c r="G97" s="1"/>
      <c r="H97" s="1"/>
      <c r="I97" s="1">
        <v>1514191</v>
      </c>
      <c r="J97" s="1">
        <f>F97-I97</f>
        <v>5928698</v>
      </c>
      <c r="K97" s="1"/>
      <c r="L97" s="1"/>
      <c r="M97" s="1"/>
      <c r="N97" s="53"/>
      <c r="O97" s="132"/>
      <c r="P97" s="74"/>
      <c r="Q97" s="74"/>
      <c r="R97" s="74"/>
      <c r="S97" s="29"/>
      <c r="T97" s="61"/>
      <c r="U97" s="27"/>
      <c r="V97" s="27" t="s">
        <v>10</v>
      </c>
      <c r="W97" s="27"/>
      <c r="X97" s="27"/>
    </row>
    <row r="98" spans="1:24" x14ac:dyDescent="0.3">
      <c r="A98" s="2"/>
      <c r="B98" s="2"/>
      <c r="C98" s="6"/>
      <c r="D98" s="15"/>
      <c r="E98" s="15"/>
      <c r="F98" s="19">
        <f>SUM(F96:F97)</f>
        <v>44514889</v>
      </c>
      <c r="G98" s="19"/>
      <c r="H98" s="19"/>
      <c r="I98" s="19">
        <f>SUM(I96:I97)</f>
        <v>6568893</v>
      </c>
      <c r="J98" s="19">
        <f>SUM(J96:J97)</f>
        <v>37945996</v>
      </c>
      <c r="K98" s="16"/>
      <c r="L98" s="19">
        <v>23000000</v>
      </c>
      <c r="M98" s="17">
        <f>SUM(K98:L98)</f>
        <v>23000000</v>
      </c>
      <c r="N98" s="55"/>
      <c r="O98" s="133">
        <v>4243000</v>
      </c>
      <c r="P98" s="122">
        <v>38074637</v>
      </c>
      <c r="Q98" s="122">
        <v>565593</v>
      </c>
      <c r="R98" s="123">
        <v>3959153</v>
      </c>
      <c r="S98" s="105"/>
      <c r="T98" s="63"/>
      <c r="U98" s="34"/>
      <c r="V98" s="34"/>
      <c r="W98" s="34"/>
      <c r="X98" s="34"/>
    </row>
    <row r="99" spans="1:24" x14ac:dyDescent="0.3">
      <c r="A99" s="2" t="s">
        <v>51</v>
      </c>
      <c r="B99" s="6" t="s">
        <v>147</v>
      </c>
      <c r="C99" s="6">
        <v>53</v>
      </c>
      <c r="D99" t="s">
        <v>80</v>
      </c>
      <c r="E99" t="s">
        <v>55</v>
      </c>
      <c r="F99" s="1">
        <v>26170000</v>
      </c>
      <c r="G99" s="1"/>
      <c r="I99" s="1">
        <v>6873062</v>
      </c>
      <c r="J99" s="1">
        <f>F99-I99</f>
        <v>19296938</v>
      </c>
      <c r="K99" s="1"/>
      <c r="L99" s="1"/>
      <c r="M99" s="1"/>
      <c r="N99" s="53"/>
      <c r="O99" s="132"/>
      <c r="P99" s="74"/>
      <c r="Q99" s="74"/>
      <c r="R99" s="74"/>
      <c r="S99" s="29"/>
      <c r="T99" s="61"/>
      <c r="U99" s="27"/>
      <c r="V99" s="27"/>
      <c r="W99" s="27"/>
      <c r="X99" s="27"/>
    </row>
    <row r="100" spans="1:24" x14ac:dyDescent="0.3">
      <c r="A100" s="2"/>
      <c r="B100" s="6"/>
      <c r="C100" s="6">
        <v>54</v>
      </c>
      <c r="D100" t="s">
        <v>81</v>
      </c>
      <c r="E100" t="s">
        <v>55</v>
      </c>
      <c r="F100" s="1">
        <v>33720000</v>
      </c>
      <c r="G100" s="1"/>
      <c r="I100" s="1">
        <v>32691000</v>
      </c>
      <c r="J100" s="46">
        <f>F100-I100</f>
        <v>1029000</v>
      </c>
      <c r="K100" s="1"/>
      <c r="L100" s="1"/>
      <c r="M100" s="1"/>
      <c r="N100" s="55"/>
      <c r="O100" s="132"/>
      <c r="P100" s="74"/>
      <c r="Q100" s="74"/>
      <c r="R100" s="74"/>
      <c r="S100" s="35"/>
      <c r="T100" s="63"/>
      <c r="U100" s="34"/>
      <c r="V100" s="34"/>
      <c r="W100" s="34"/>
      <c r="X100" s="34"/>
    </row>
    <row r="101" spans="1:24" x14ac:dyDescent="0.3">
      <c r="A101" s="2"/>
      <c r="B101" s="6"/>
      <c r="C101" s="6"/>
      <c r="D101" s="15"/>
      <c r="E101" s="15"/>
      <c r="F101" s="19">
        <f>SUM(F99:F100)</f>
        <v>59890000</v>
      </c>
      <c r="G101" s="19"/>
      <c r="H101" s="22"/>
      <c r="I101" s="19">
        <f>SUM(I99:I100)</f>
        <v>39564062</v>
      </c>
      <c r="J101" s="19">
        <f>SUM(J99:J100)</f>
        <v>20325938</v>
      </c>
      <c r="K101" s="16"/>
      <c r="L101" s="19">
        <v>20491000</v>
      </c>
      <c r="M101" s="17">
        <f>SUM(K101:L101)</f>
        <v>20491000</v>
      </c>
      <c r="N101" s="53"/>
      <c r="O101" s="133">
        <v>5841000</v>
      </c>
      <c r="P101" s="130">
        <v>0</v>
      </c>
      <c r="Q101" s="126">
        <v>1795527</v>
      </c>
      <c r="R101" s="123">
        <v>12568689</v>
      </c>
      <c r="S101" s="106"/>
      <c r="T101" s="61"/>
      <c r="U101" s="27"/>
      <c r="V101" s="27"/>
      <c r="W101" s="27"/>
      <c r="X101" s="30" t="s">
        <v>144</v>
      </c>
    </row>
    <row r="102" spans="1:24" x14ac:dyDescent="0.3">
      <c r="A102" s="2" t="s">
        <v>52</v>
      </c>
      <c r="B102" s="6" t="s">
        <v>147</v>
      </c>
      <c r="C102" s="6">
        <v>55</v>
      </c>
      <c r="D102" t="s">
        <v>54</v>
      </c>
      <c r="E102" t="s">
        <v>55</v>
      </c>
      <c r="F102" s="1">
        <v>11447000</v>
      </c>
      <c r="G102" s="1"/>
      <c r="H102" s="1"/>
      <c r="I102" s="1">
        <v>2692000</v>
      </c>
      <c r="J102" s="1">
        <f>F102-I102</f>
        <v>8755000</v>
      </c>
      <c r="K102" s="1"/>
      <c r="L102" s="1"/>
      <c r="M102" s="1"/>
      <c r="N102" s="55"/>
      <c r="O102" s="132"/>
      <c r="P102" s="74"/>
      <c r="Q102" s="74"/>
      <c r="R102" s="74"/>
      <c r="S102" s="35"/>
      <c r="T102" s="63"/>
      <c r="U102" s="34"/>
      <c r="V102" s="34" t="s">
        <v>21</v>
      </c>
      <c r="W102" s="34"/>
      <c r="X102" s="34"/>
    </row>
    <row r="103" spans="1:24" x14ac:dyDescent="0.3">
      <c r="A103" s="2"/>
      <c r="B103" s="6"/>
      <c r="C103" s="6"/>
      <c r="D103" s="15"/>
      <c r="E103" s="15"/>
      <c r="F103" s="19">
        <f>SUM(F102)</f>
        <v>11447000</v>
      </c>
      <c r="G103" s="19"/>
      <c r="H103" s="19"/>
      <c r="I103" s="19">
        <f>SUM(I102)</f>
        <v>2692000</v>
      </c>
      <c r="J103" s="19">
        <f>SUM(J102)</f>
        <v>8755000</v>
      </c>
      <c r="K103" s="16"/>
      <c r="L103" s="16"/>
      <c r="M103" s="16"/>
      <c r="N103" s="53"/>
      <c r="O103" s="132">
        <v>0</v>
      </c>
      <c r="P103" s="74"/>
      <c r="Q103" s="74"/>
      <c r="R103" s="74"/>
      <c r="S103" s="29"/>
      <c r="T103" s="61"/>
      <c r="U103" s="27"/>
      <c r="V103" s="27"/>
      <c r="W103" s="27"/>
      <c r="X103" s="27"/>
    </row>
    <row r="104" spans="1:24" x14ac:dyDescent="0.3">
      <c r="A104" s="2" t="s">
        <v>53</v>
      </c>
      <c r="B104" s="6" t="s">
        <v>134</v>
      </c>
      <c r="C104" s="6">
        <v>56</v>
      </c>
      <c r="D104" t="s">
        <v>56</v>
      </c>
      <c r="E104" t="s">
        <v>21</v>
      </c>
      <c r="F104" s="1">
        <v>29626331</v>
      </c>
      <c r="G104" s="1"/>
      <c r="I104" s="1">
        <v>20151315</v>
      </c>
      <c r="J104" s="1">
        <f>F104-I104</f>
        <v>9475016</v>
      </c>
      <c r="K104" s="1"/>
      <c r="L104" s="1"/>
      <c r="M104" s="1"/>
      <c r="N104" s="55"/>
      <c r="O104" s="132"/>
      <c r="P104" s="74"/>
      <c r="Q104" s="74"/>
      <c r="R104" s="74"/>
      <c r="S104" s="35"/>
      <c r="T104" s="67"/>
      <c r="U104" s="34"/>
      <c r="V104" s="34" t="s">
        <v>21</v>
      </c>
      <c r="W104" s="34"/>
      <c r="X104" s="34"/>
    </row>
    <row r="105" spans="1:24" x14ac:dyDescent="0.3">
      <c r="A105" s="2"/>
      <c r="B105" s="6"/>
      <c r="C105" s="6"/>
      <c r="D105" s="15"/>
      <c r="E105" s="15"/>
      <c r="F105" s="19">
        <f>SUM(F104)</f>
        <v>29626331</v>
      </c>
      <c r="G105" s="19"/>
      <c r="H105" s="15"/>
      <c r="I105" s="16">
        <f>SUM(I104)</f>
        <v>20151315</v>
      </c>
      <c r="J105" s="20">
        <f>SUM(J104)</f>
        <v>9475016</v>
      </c>
      <c r="K105" s="19">
        <v>3149000</v>
      </c>
      <c r="L105" s="19">
        <v>5000000</v>
      </c>
      <c r="M105" s="17">
        <f>SUM(K105:L105)</f>
        <v>8149000</v>
      </c>
      <c r="N105" s="55"/>
      <c r="O105" s="134">
        <v>8393135</v>
      </c>
      <c r="P105" s="127">
        <v>8393135</v>
      </c>
      <c r="Q105" s="122">
        <v>1462963</v>
      </c>
      <c r="R105" s="123">
        <v>10240739</v>
      </c>
      <c r="S105" s="106"/>
      <c r="T105" s="67"/>
      <c r="U105" s="34"/>
      <c r="V105" s="34"/>
      <c r="W105" s="34"/>
      <c r="X105" s="34"/>
    </row>
    <row r="106" spans="1:24" x14ac:dyDescent="0.3">
      <c r="A106" s="2" t="s">
        <v>61</v>
      </c>
      <c r="B106" s="6" t="s">
        <v>134</v>
      </c>
      <c r="C106" s="6">
        <v>57</v>
      </c>
      <c r="D106" t="s">
        <v>62</v>
      </c>
      <c r="E106" t="s">
        <v>10</v>
      </c>
      <c r="F106" s="1">
        <v>59430547</v>
      </c>
      <c r="G106" s="1"/>
      <c r="I106" s="1">
        <v>44382111</v>
      </c>
      <c r="J106" s="1">
        <f>F106-I106</f>
        <v>15048436</v>
      </c>
      <c r="K106" s="1"/>
      <c r="L106" s="1"/>
      <c r="M106" s="1"/>
      <c r="N106" s="53"/>
      <c r="O106" s="132"/>
      <c r="P106" s="74"/>
      <c r="Q106" s="74"/>
      <c r="R106" s="74"/>
      <c r="S106" s="35"/>
      <c r="T106" s="68"/>
      <c r="U106" s="27"/>
      <c r="V106" s="27" t="s">
        <v>21</v>
      </c>
      <c r="W106" s="27"/>
      <c r="X106" s="27"/>
    </row>
    <row r="107" spans="1:24" x14ac:dyDescent="0.3">
      <c r="B107" s="6"/>
      <c r="D107" s="15"/>
      <c r="E107" s="15"/>
      <c r="F107" s="19">
        <f>SUM(F106)</f>
        <v>59430547</v>
      </c>
      <c r="G107" s="19"/>
      <c r="H107" s="22"/>
      <c r="I107" s="19">
        <f>SUM(I106)</f>
        <v>44382111</v>
      </c>
      <c r="J107" s="19">
        <f>SUM(J106)</f>
        <v>15048436</v>
      </c>
      <c r="K107" s="15"/>
      <c r="L107" s="19">
        <v>20466000</v>
      </c>
      <c r="M107" s="39">
        <f>SUM(K107:L107)</f>
        <v>20466000</v>
      </c>
      <c r="N107" s="55"/>
      <c r="O107" s="133">
        <v>30000000</v>
      </c>
      <c r="P107" s="122">
        <v>30000000</v>
      </c>
      <c r="Q107" s="122">
        <v>1242601</v>
      </c>
      <c r="R107" s="123">
        <v>8698207</v>
      </c>
      <c r="S107" s="106"/>
      <c r="T107" s="67"/>
      <c r="U107" s="34"/>
      <c r="V107" s="34"/>
      <c r="W107" s="34"/>
      <c r="X107" s="34"/>
    </row>
    <row r="108" spans="1:24" x14ac:dyDescent="0.3">
      <c r="A108" s="2" t="s">
        <v>126</v>
      </c>
      <c r="B108" s="6" t="s">
        <v>147</v>
      </c>
      <c r="C108">
        <v>58</v>
      </c>
      <c r="D108" t="s">
        <v>127</v>
      </c>
      <c r="E108" t="s">
        <v>55</v>
      </c>
      <c r="F108" s="1">
        <v>2034240</v>
      </c>
      <c r="G108" s="1"/>
      <c r="I108" s="1">
        <v>5107572</v>
      </c>
      <c r="J108" s="43">
        <f>F108-I108</f>
        <v>-3073332</v>
      </c>
      <c r="N108" s="59"/>
      <c r="O108" s="132"/>
      <c r="P108" s="74"/>
      <c r="Q108" s="75"/>
      <c r="R108" s="74"/>
      <c r="S108" s="35"/>
      <c r="T108" s="69"/>
      <c r="U108" s="49"/>
      <c r="W108" s="49"/>
      <c r="X108" s="49"/>
    </row>
    <row r="109" spans="1:24" x14ac:dyDescent="0.3">
      <c r="B109" s="6"/>
      <c r="D109" s="15"/>
      <c r="E109" s="15"/>
      <c r="F109" s="19">
        <f>SUM(F108)</f>
        <v>2034240</v>
      </c>
      <c r="G109" s="19"/>
      <c r="H109" s="15"/>
      <c r="I109" s="16">
        <f>SUM(I108)</f>
        <v>5107572</v>
      </c>
      <c r="J109" s="17">
        <f>SUM(J108)</f>
        <v>-3073332</v>
      </c>
      <c r="K109" s="15"/>
      <c r="L109" s="15"/>
      <c r="M109" s="15"/>
      <c r="N109" s="55"/>
      <c r="O109" s="132">
        <v>0</v>
      </c>
      <c r="P109" s="74">
        <v>0</v>
      </c>
      <c r="Q109" s="75"/>
      <c r="R109" s="74"/>
      <c r="S109" s="29"/>
      <c r="T109" s="63"/>
      <c r="U109" s="34"/>
      <c r="V109" s="50"/>
      <c r="W109" s="34"/>
      <c r="X109" s="34"/>
    </row>
    <row r="110" spans="1:24" x14ac:dyDescent="0.3">
      <c r="A110" s="2" t="s">
        <v>128</v>
      </c>
      <c r="B110" s="6" t="s">
        <v>147</v>
      </c>
      <c r="C110">
        <v>59</v>
      </c>
      <c r="D110" t="s">
        <v>129</v>
      </c>
      <c r="E110" t="s">
        <v>10</v>
      </c>
      <c r="F110" s="1">
        <v>30000000</v>
      </c>
      <c r="G110" s="1"/>
      <c r="I110" s="1">
        <v>1259246</v>
      </c>
      <c r="J110" s="1">
        <f>F110-I110</f>
        <v>28740754</v>
      </c>
      <c r="N110" s="53"/>
      <c r="O110" s="132"/>
      <c r="P110" s="74"/>
      <c r="Q110" s="75"/>
      <c r="R110" s="74"/>
      <c r="S110" s="35"/>
      <c r="T110" s="61"/>
      <c r="U110" s="27"/>
      <c r="W110" s="27"/>
      <c r="X110" s="27"/>
    </row>
    <row r="111" spans="1:24" x14ac:dyDescent="0.3">
      <c r="B111" s="6"/>
      <c r="D111" s="15"/>
      <c r="E111" s="15"/>
      <c r="F111" s="19">
        <f>SUM(F110)</f>
        <v>30000000</v>
      </c>
      <c r="G111" s="19"/>
      <c r="H111" s="15"/>
      <c r="I111" s="16">
        <f>SUM(I110)</f>
        <v>1259246</v>
      </c>
      <c r="J111" s="16">
        <f>SUM(J110)</f>
        <v>28740754</v>
      </c>
      <c r="K111" s="15"/>
      <c r="L111" s="15"/>
      <c r="M111" s="15"/>
      <c r="N111" s="55"/>
      <c r="O111" s="132">
        <v>0</v>
      </c>
      <c r="P111" s="74">
        <v>0</v>
      </c>
      <c r="Q111" s="75"/>
      <c r="R111" s="74"/>
      <c r="S111" s="29"/>
      <c r="T111" s="87"/>
      <c r="U111" s="34"/>
      <c r="V111" s="50"/>
      <c r="W111" s="34"/>
      <c r="X111" s="34"/>
    </row>
    <row r="112" spans="1:24" x14ac:dyDescent="0.3">
      <c r="A112" s="2" t="s">
        <v>130</v>
      </c>
      <c r="B112" s="6" t="s">
        <v>147</v>
      </c>
      <c r="C112">
        <v>60</v>
      </c>
      <c r="D112" t="s">
        <v>131</v>
      </c>
      <c r="F112" s="1">
        <v>6721873</v>
      </c>
      <c r="G112" s="1"/>
      <c r="I112" s="1">
        <v>4733763</v>
      </c>
      <c r="J112" s="1">
        <f>F112-I112</f>
        <v>1988110</v>
      </c>
      <c r="O112" s="132"/>
      <c r="P112" s="74"/>
      <c r="Q112" s="75"/>
      <c r="R112" s="74"/>
      <c r="S112" s="35"/>
      <c r="T112" s="90"/>
      <c r="U112" s="49"/>
      <c r="V112" s="49"/>
      <c r="W112" s="49"/>
      <c r="X112" s="49"/>
    </row>
    <row r="113" spans="1:24" x14ac:dyDescent="0.3">
      <c r="C113">
        <v>61</v>
      </c>
      <c r="D113" s="10" t="s">
        <v>132</v>
      </c>
      <c r="F113" s="1">
        <v>3000000</v>
      </c>
      <c r="G113" s="1"/>
      <c r="I113" s="1">
        <v>3662179</v>
      </c>
      <c r="J113" s="7">
        <f>F113-I113</f>
        <v>-662179</v>
      </c>
      <c r="O113" s="132"/>
      <c r="P113" s="74"/>
      <c r="Q113" s="75"/>
      <c r="R113" s="74"/>
      <c r="S113" s="29"/>
      <c r="T113" s="87"/>
      <c r="U113" s="34"/>
      <c r="V113" s="34"/>
      <c r="W113" s="34"/>
      <c r="X113" s="34"/>
    </row>
    <row r="114" spans="1:24" x14ac:dyDescent="0.3">
      <c r="D114" s="15"/>
      <c r="E114" s="15"/>
      <c r="F114" s="19">
        <f>SUM(F112:F113)</f>
        <v>9721873</v>
      </c>
      <c r="G114" s="19"/>
      <c r="H114" s="15"/>
      <c r="I114" s="16"/>
      <c r="J114" s="15"/>
      <c r="K114" s="15"/>
      <c r="L114" s="15"/>
      <c r="M114" s="15"/>
      <c r="O114" s="137">
        <v>0</v>
      </c>
      <c r="P114" s="74">
        <v>0</v>
      </c>
      <c r="Q114" s="74"/>
      <c r="R114" s="74"/>
      <c r="S114" s="35"/>
      <c r="T114" s="70"/>
      <c r="U114" s="51"/>
      <c r="V114" s="51"/>
      <c r="W114" s="51"/>
      <c r="X114" s="51"/>
    </row>
    <row r="115" spans="1:24" x14ac:dyDescent="0.3">
      <c r="F115" s="7">
        <f>F9+F15+F17+F19+F27+F35+F47+F49+F55+F59+F61+F66+F68+F70+F73+F76+F79+F85+F87+F91+F95+F98+F101+F103+F105+F107+F109+F111+F114</f>
        <v>1310806258</v>
      </c>
      <c r="G115" s="7"/>
      <c r="I115" s="1"/>
      <c r="O115" s="71"/>
      <c r="P115" s="71"/>
      <c r="Q115" s="71"/>
      <c r="R115" s="71"/>
      <c r="S115" s="71"/>
    </row>
    <row r="116" spans="1:24" x14ac:dyDescent="0.3">
      <c r="I116" s="1"/>
      <c r="J116" s="1">
        <f>O59+O61+O66+O70+O73+O76+O85+O87+O91+O95+O98+O101+O105+O107</f>
        <v>195145465</v>
      </c>
      <c r="L116" s="79">
        <f>L9+L19+L20+L27+L28+L35+L47+L48+L50+L55+L59+L61+L66+L68+L70+L73+L76+L85+L87+L91+L95+L98+L101+L105+L107</f>
        <v>542641000</v>
      </c>
      <c r="M116" s="1">
        <f>M9+M19+M20+M27+M28+M35+M47+M49+M55+M59+M61+M66+M68+M70+M73+M76+M79+M85+M87+M91+M95+M98+M101+M105+M107</f>
        <v>611202000</v>
      </c>
      <c r="O116" s="76">
        <f>SUM(O5:O115)</f>
        <v>534765142</v>
      </c>
      <c r="P116" s="76">
        <f>P9+P19+P20+P27+P28+P35+P47+P48+P50+P55+P59+P61+P68+P70+P73+P76+P85+P87+P91+P95+P98+P105+P107</f>
        <v>704292112</v>
      </c>
      <c r="Q116" s="76"/>
      <c r="R116" s="76">
        <f>SUM(R4:R115)</f>
        <v>183242320</v>
      </c>
      <c r="S116" s="76"/>
    </row>
    <row r="117" spans="1:24" x14ac:dyDescent="0.3">
      <c r="B117" s="2" t="s">
        <v>145</v>
      </c>
      <c r="D117" s="83" t="s">
        <v>146</v>
      </c>
      <c r="E117" s="83"/>
      <c r="F117" s="102"/>
      <c r="G117" s="102"/>
      <c r="I117" s="1"/>
      <c r="J117" s="1"/>
      <c r="L117" s="1"/>
      <c r="O117" s="138">
        <v>598000000</v>
      </c>
      <c r="P117" s="71"/>
      <c r="Q117" s="71"/>
      <c r="R117" s="71"/>
      <c r="S117" s="71"/>
    </row>
    <row r="118" spans="1:24" x14ac:dyDescent="0.3">
      <c r="J118" s="80"/>
      <c r="O118" s="80">
        <f>O117-O116</f>
        <v>63234858</v>
      </c>
    </row>
    <row r="119" spans="1:24" x14ac:dyDescent="0.3">
      <c r="A119" s="92" t="s">
        <v>152</v>
      </c>
      <c r="B119" s="93"/>
      <c r="C119" s="93"/>
      <c r="D119" s="93"/>
      <c r="E119" s="93"/>
      <c r="F119" s="93"/>
      <c r="G119" s="93"/>
      <c r="H119" s="93"/>
      <c r="I119" s="93"/>
      <c r="J119" s="93" t="s">
        <v>177</v>
      </c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</row>
    <row r="121" spans="1:24" x14ac:dyDescent="0.3">
      <c r="A121" s="2" t="s">
        <v>30</v>
      </c>
      <c r="B121" t="s">
        <v>164</v>
      </c>
      <c r="C121">
        <v>1</v>
      </c>
      <c r="D121" s="10" t="s">
        <v>114</v>
      </c>
      <c r="E121" s="10" t="s">
        <v>21</v>
      </c>
      <c r="F121" s="11">
        <v>21000000</v>
      </c>
      <c r="G121" s="11"/>
      <c r="H121" s="10"/>
      <c r="I121" s="10">
        <v>0</v>
      </c>
      <c r="J121" s="11">
        <f t="shared" ref="J121:J122" si="1">F121-I121</f>
        <v>21000000</v>
      </c>
      <c r="K121" s="10"/>
      <c r="L121" s="11">
        <v>10009813</v>
      </c>
      <c r="M121" s="10"/>
      <c r="P121" s="1">
        <v>18000000</v>
      </c>
    </row>
    <row r="122" spans="1:24" x14ac:dyDescent="0.3">
      <c r="B122" t="s">
        <v>164</v>
      </c>
      <c r="C122">
        <v>2</v>
      </c>
      <c r="D122" s="10" t="s">
        <v>115</v>
      </c>
      <c r="E122" s="10" t="s">
        <v>21</v>
      </c>
      <c r="F122" s="11">
        <v>32000000</v>
      </c>
      <c r="G122" s="11"/>
      <c r="H122" s="10"/>
      <c r="I122" s="11">
        <v>0</v>
      </c>
      <c r="J122" s="11">
        <f t="shared" si="1"/>
        <v>32000000</v>
      </c>
      <c r="K122" s="10"/>
      <c r="L122" s="11">
        <v>6908948</v>
      </c>
      <c r="M122" s="10"/>
      <c r="P122" s="1">
        <v>26500000</v>
      </c>
    </row>
    <row r="124" spans="1:24" x14ac:dyDescent="0.3">
      <c r="A124" s="2" t="s">
        <v>31</v>
      </c>
      <c r="B124" t="s">
        <v>164</v>
      </c>
      <c r="C124">
        <v>3</v>
      </c>
      <c r="D124" t="s">
        <v>153</v>
      </c>
      <c r="E124" t="s">
        <v>154</v>
      </c>
      <c r="F124" s="1">
        <v>46411000</v>
      </c>
      <c r="G124" s="1"/>
    </row>
    <row r="125" spans="1:24" x14ac:dyDescent="0.3">
      <c r="B125" t="s">
        <v>164</v>
      </c>
      <c r="C125">
        <v>4</v>
      </c>
      <c r="D125" t="s">
        <v>155</v>
      </c>
      <c r="E125" t="s">
        <v>154</v>
      </c>
      <c r="F125" s="1">
        <v>3683000</v>
      </c>
      <c r="G125" s="1"/>
      <c r="R125" s="1">
        <v>87000000</v>
      </c>
    </row>
    <row r="126" spans="1:24" x14ac:dyDescent="0.3">
      <c r="B126" t="s">
        <v>164</v>
      </c>
      <c r="C126">
        <v>5</v>
      </c>
      <c r="D126" t="s">
        <v>157</v>
      </c>
      <c r="E126" t="s">
        <v>154</v>
      </c>
      <c r="F126" s="1">
        <v>42935000</v>
      </c>
      <c r="G126" s="1"/>
      <c r="R126" s="80">
        <f>R125-O118</f>
        <v>23765142</v>
      </c>
    </row>
    <row r="127" spans="1:24" x14ac:dyDescent="0.3">
      <c r="B127" t="s">
        <v>164</v>
      </c>
      <c r="C127">
        <v>6</v>
      </c>
      <c r="D127" t="s">
        <v>158</v>
      </c>
      <c r="E127" t="s">
        <v>154</v>
      </c>
      <c r="F127" s="1">
        <v>13593000</v>
      </c>
      <c r="G127" s="1"/>
    </row>
    <row r="128" spans="1:24" x14ac:dyDescent="0.3">
      <c r="B128" t="s">
        <v>164</v>
      </c>
      <c r="C128">
        <v>7</v>
      </c>
      <c r="D128" t="s">
        <v>160</v>
      </c>
      <c r="E128" t="s">
        <v>154</v>
      </c>
      <c r="F128" s="1">
        <v>11715000</v>
      </c>
      <c r="G128" s="1"/>
    </row>
    <row r="129" spans="1:18" x14ac:dyDescent="0.3">
      <c r="B129" t="s">
        <v>164</v>
      </c>
      <c r="C129">
        <v>8</v>
      </c>
      <c r="D129" t="s">
        <v>161</v>
      </c>
      <c r="E129" t="s">
        <v>154</v>
      </c>
      <c r="F129" s="1">
        <v>5437000</v>
      </c>
      <c r="G129" s="1"/>
    </row>
    <row r="130" spans="1:18" x14ac:dyDescent="0.3">
      <c r="F130" s="21">
        <f>SUM(F120:F129)</f>
        <v>176774000</v>
      </c>
      <c r="G130" s="21"/>
    </row>
    <row r="131" spans="1:18" x14ac:dyDescent="0.3">
      <c r="P131" s="1">
        <v>87000000</v>
      </c>
    </row>
    <row r="132" spans="1:18" x14ac:dyDescent="0.3">
      <c r="P132" s="80">
        <f>P131-O118</f>
        <v>23765142</v>
      </c>
    </row>
    <row r="133" spans="1:18" x14ac:dyDescent="0.3">
      <c r="C133">
        <v>9</v>
      </c>
      <c r="D133" t="s">
        <v>159</v>
      </c>
      <c r="E133" t="s">
        <v>154</v>
      </c>
    </row>
    <row r="134" spans="1:18" x14ac:dyDescent="0.3">
      <c r="C134">
        <v>10</v>
      </c>
      <c r="D134" t="s">
        <v>162</v>
      </c>
      <c r="E134" t="s">
        <v>163</v>
      </c>
    </row>
    <row r="135" spans="1:18" x14ac:dyDescent="0.3">
      <c r="C135">
        <v>11</v>
      </c>
      <c r="D135" t="s">
        <v>165</v>
      </c>
      <c r="E135" t="s">
        <v>163</v>
      </c>
    </row>
    <row r="136" spans="1:18" x14ac:dyDescent="0.3">
      <c r="C136">
        <v>12</v>
      </c>
      <c r="D136" t="s">
        <v>166</v>
      </c>
      <c r="E136" t="s">
        <v>154</v>
      </c>
    </row>
    <row r="137" spans="1:18" x14ac:dyDescent="0.3">
      <c r="C137">
        <v>13</v>
      </c>
      <c r="D137" t="s">
        <v>167</v>
      </c>
      <c r="E137" t="s">
        <v>163</v>
      </c>
    </row>
    <row r="140" spans="1:18" x14ac:dyDescent="0.3">
      <c r="A140" s="2" t="s">
        <v>118</v>
      </c>
      <c r="C140">
        <v>14</v>
      </c>
      <c r="D140" t="s">
        <v>168</v>
      </c>
      <c r="E140" t="s">
        <v>163</v>
      </c>
      <c r="F140" s="21">
        <v>21625000</v>
      </c>
      <c r="G140" s="21"/>
      <c r="P140" s="1">
        <v>21625000</v>
      </c>
      <c r="Q140" s="80">
        <f>P140-R141</f>
        <v>21625000</v>
      </c>
    </row>
    <row r="141" spans="1:18" x14ac:dyDescent="0.3">
      <c r="R141" s="80"/>
    </row>
    <row r="142" spans="1:18" x14ac:dyDescent="0.3">
      <c r="A142" s="2" t="s">
        <v>119</v>
      </c>
    </row>
    <row r="144" spans="1:18" x14ac:dyDescent="0.3">
      <c r="A144" s="2" t="s">
        <v>32</v>
      </c>
    </row>
    <row r="146" spans="1:18" x14ac:dyDescent="0.3">
      <c r="A146" s="2" t="s">
        <v>173</v>
      </c>
      <c r="F146" s="21">
        <v>20350000</v>
      </c>
      <c r="M146" s="1"/>
      <c r="P146" s="1">
        <v>20350000</v>
      </c>
      <c r="Q146" s="1">
        <v>10175000</v>
      </c>
      <c r="R146" s="80"/>
    </row>
    <row r="147" spans="1:18" x14ac:dyDescent="0.3">
      <c r="M147" s="1"/>
    </row>
    <row r="148" spans="1:18" x14ac:dyDescent="0.3">
      <c r="A148" t="s">
        <v>142</v>
      </c>
      <c r="M148" s="1"/>
      <c r="P148" s="1">
        <f>Q140+P146</f>
        <v>41975000</v>
      </c>
      <c r="Q148" s="80">
        <f>SUM(Q140:Q147)</f>
        <v>31800000</v>
      </c>
    </row>
    <row r="149" spans="1:18" x14ac:dyDescent="0.3">
      <c r="M149" s="1"/>
    </row>
    <row r="150" spans="1:18" x14ac:dyDescent="0.3">
      <c r="M150" s="1"/>
    </row>
    <row r="151" spans="1:18" x14ac:dyDescent="0.3">
      <c r="M151" s="1"/>
      <c r="O151" s="80"/>
      <c r="Q151" s="84"/>
    </row>
    <row r="153" spans="1:18" x14ac:dyDescent="0.3">
      <c r="O153" s="80"/>
    </row>
    <row r="155" spans="1:18" x14ac:dyDescent="0.3">
      <c r="P155" s="80"/>
    </row>
  </sheetData>
  <pageMargins left="0.7" right="0.7" top="0.75" bottom="0.75" header="0.3" footer="0.3"/>
  <pageSetup paperSize="8" scale="5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FC0A6C-4C9F-4906-9480-71A5A0CD22DB}"/>
</file>

<file path=customXml/itemProps2.xml><?xml version="1.0" encoding="utf-8"?>
<ds:datastoreItem xmlns:ds="http://schemas.openxmlformats.org/officeDocument/2006/customXml" ds:itemID="{2447FBA1-4BC2-4E46-B8A3-76D0AA2869A2}"/>
</file>

<file path=customXml/itemProps3.xml><?xml version="1.0" encoding="utf-8"?>
<ds:datastoreItem xmlns:ds="http://schemas.openxmlformats.org/officeDocument/2006/customXml" ds:itemID="{E0A0EADF-0793-487B-8B05-53C7CB0278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Rosenzweig</dc:creator>
  <cp:lastModifiedBy>Lee Rosenzweig</cp:lastModifiedBy>
  <cp:lastPrinted>2013-10-30T11:53:00Z</cp:lastPrinted>
  <dcterms:created xsi:type="dcterms:W3CDTF">2013-10-16T07:44:21Z</dcterms:created>
  <dcterms:modified xsi:type="dcterms:W3CDTF">2013-11-01T06:18:23Z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